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9.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https://proneugroup-my.sharepoint.com/personal/hubertus_huettenschmidt_proneu-group_com/Documents/"/>
    </mc:Choice>
  </mc:AlternateContent>
  <xr:revisionPtr revIDLastSave="0" documentId="8_{3395357B-BE44-4438-BABC-E91ED8F7DCC7}" xr6:coauthVersionLast="47" xr6:coauthVersionMax="47" xr10:uidLastSave="{00000000-0000-0000-0000-000000000000}"/>
  <workbookProtection workbookAlgorithmName="SHA-512" workbookHashValue="CxTA69+rnaLWsoJMGyg3tLpRg6rf4YbCBl0fDCGIFfKmfdFEdzU6TaLRFsdVw3i6lWmYiNe6jiinC5rCpIsMvQ==" workbookSaltValue="V+oKHjfm+HB14f5A67ycpw==" workbookSpinCount="100000" lockStructure="1"/>
  <bookViews>
    <workbookView xWindow="-120" yWindow="-120" windowWidth="29040" windowHeight="15840" tabRatio="752" xr2:uid="{68E5BB5F-140C-4BB1-A0AF-7EABA3EBC7D7}"/>
  </bookViews>
  <sheets>
    <sheet name="Analyse-Beschreibung" sheetId="9" r:id="rId1"/>
    <sheet name="Zusammenfassung_der_Bereich" sheetId="7" state="hidden" r:id="rId2"/>
    <sheet name="1_Teamchef" sheetId="2" r:id="rId3"/>
    <sheet name="2_Kunden" sheetId="1" r:id="rId4"/>
    <sheet name="3_Mitarbeiter" sheetId="4" r:id="rId5"/>
    <sheet name="4_Prozesse" sheetId="5" r:id="rId6"/>
    <sheet name="5_Digitalisierung" sheetId="3" r:id="rId7"/>
    <sheet name="Auswertung_je_Bereich" sheetId="6" r:id="rId8"/>
  </sheets>
  <definedNames>
    <definedName name="_xlnm.Print_Area" localSheetId="2">'1_Teamchef'!$A$1:$Z$44</definedName>
    <definedName name="_xlnm.Print_Area" localSheetId="3">'2_Kunden'!$A$1:$AA$44</definedName>
    <definedName name="_xlnm.Print_Area" localSheetId="4">'3_Mitarbeiter'!$A$1:$AA$44</definedName>
    <definedName name="_xlnm.Print_Area" localSheetId="5">'4_Prozesse'!$A$1:$AA$44</definedName>
    <definedName name="_xlnm.Print_Area" localSheetId="6">'5_Digitalisierung'!$A$1:$AA$44</definedName>
    <definedName name="_xlnm.Print_Area" localSheetId="0">'Analyse-Beschreibung'!$B$1:$C$35</definedName>
    <definedName name="_xlnm.Print_Area" localSheetId="7">Auswertung_je_Bereich!$B$1:$M$48</definedName>
    <definedName name="_xlnm.Print_Area" localSheetId="1">Zusammenfassung_der_Bereich!$A$1:$I$56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30" i="1" l="1"/>
  <c r="AI30" i="4"/>
  <c r="AI30" i="5"/>
  <c r="AI30" i="3"/>
  <c r="AI30" i="2"/>
  <c r="AI29" i="1"/>
  <c r="AI29" i="4"/>
  <c r="AI29" i="5"/>
  <c r="AI29" i="3"/>
  <c r="AI29" i="2"/>
  <c r="AI25" i="1"/>
  <c r="AI25" i="4"/>
  <c r="AI25" i="5"/>
  <c r="AI25" i="3"/>
  <c r="AI25" i="2"/>
  <c r="AI21" i="1"/>
  <c r="AI21" i="4"/>
  <c r="AI21" i="5"/>
  <c r="AI21" i="3"/>
  <c r="AI21" i="2"/>
  <c r="AI17" i="1"/>
  <c r="AI17" i="4"/>
  <c r="AI17" i="5"/>
  <c r="AI17" i="3"/>
  <c r="AI17" i="2"/>
  <c r="AI13" i="1"/>
  <c r="AI13" i="4"/>
  <c r="AI13" i="5"/>
  <c r="AI13" i="3"/>
  <c r="AI13" i="2"/>
  <c r="AI9" i="1"/>
  <c r="AI9" i="4"/>
  <c r="AI9" i="5"/>
  <c r="AI9" i="3"/>
  <c r="AI9" i="2"/>
  <c r="AI5" i="1"/>
  <c r="AI5" i="4"/>
  <c r="AI5" i="5"/>
  <c r="AI5" i="3"/>
  <c r="AI5" i="2"/>
  <c r="D1" i="5" l="1"/>
  <c r="D1" i="1"/>
  <c r="D1" i="4"/>
  <c r="A5" i="2" l="1"/>
  <c r="A29" i="1" l="1"/>
  <c r="A29" i="4"/>
  <c r="A29" i="5"/>
  <c r="A29" i="3"/>
  <c r="A29" i="2"/>
  <c r="A25" i="1"/>
  <c r="A25" i="4"/>
  <c r="A25" i="5"/>
  <c r="A25" i="3"/>
  <c r="A25" i="2"/>
  <c r="A21" i="1"/>
  <c r="A21" i="4"/>
  <c r="A21" i="5"/>
  <c r="A21" i="3"/>
  <c r="A21" i="2"/>
  <c r="A17" i="1"/>
  <c r="A17" i="4"/>
  <c r="A17" i="5"/>
  <c r="A17" i="3"/>
  <c r="A17" i="2"/>
  <c r="A13" i="1"/>
  <c r="A13" i="4"/>
  <c r="A13" i="5"/>
  <c r="A13" i="3"/>
  <c r="A13" i="2"/>
  <c r="A9" i="1"/>
  <c r="A9" i="4"/>
  <c r="A9" i="5"/>
  <c r="A9" i="3"/>
  <c r="A9" i="2"/>
  <c r="AG29" i="4"/>
  <c r="AF29" i="4"/>
  <c r="AE29" i="4"/>
  <c r="AD29" i="4"/>
  <c r="AC29" i="4"/>
  <c r="AB29" i="4"/>
  <c r="AG25" i="4"/>
  <c r="AF25" i="4"/>
  <c r="AE25" i="4"/>
  <c r="AD25" i="4"/>
  <c r="AC25" i="4"/>
  <c r="AB25" i="4"/>
  <c r="AG21" i="4"/>
  <c r="AF21" i="4"/>
  <c r="AE21" i="4"/>
  <c r="AD21" i="4"/>
  <c r="AC21" i="4"/>
  <c r="AB21" i="4"/>
  <c r="AG17" i="4"/>
  <c r="AF17" i="4"/>
  <c r="AE17" i="4"/>
  <c r="AD17" i="4"/>
  <c r="AC17" i="4"/>
  <c r="AB17" i="4"/>
  <c r="AG13" i="4"/>
  <c r="AF13" i="4"/>
  <c r="AE13" i="4"/>
  <c r="AD13" i="4"/>
  <c r="AC13" i="4"/>
  <c r="AB13" i="4"/>
  <c r="AG9" i="4"/>
  <c r="AF9" i="4"/>
  <c r="AE9" i="4"/>
  <c r="AD9" i="4"/>
  <c r="AC9" i="4"/>
  <c r="AB9" i="4"/>
  <c r="AG5" i="4"/>
  <c r="AF5" i="4"/>
  <c r="AE5" i="4"/>
  <c r="AD5" i="4"/>
  <c r="AC5" i="4"/>
  <c r="AB5" i="4"/>
  <c r="AG29" i="5"/>
  <c r="AF29" i="5"/>
  <c r="AE29" i="5"/>
  <c r="AD29" i="5"/>
  <c r="AC29" i="5"/>
  <c r="AB29" i="5"/>
  <c r="AG25" i="5"/>
  <c r="AF25" i="5"/>
  <c r="AE25" i="5"/>
  <c r="AD25" i="5"/>
  <c r="AC25" i="5"/>
  <c r="AB25" i="5"/>
  <c r="AG21" i="5"/>
  <c r="AF21" i="5"/>
  <c r="AE21" i="5"/>
  <c r="AD21" i="5"/>
  <c r="AC21" i="5"/>
  <c r="AB21" i="5"/>
  <c r="AG17" i="5"/>
  <c r="AF17" i="5"/>
  <c r="AE17" i="5"/>
  <c r="AD17" i="5"/>
  <c r="AC17" i="5"/>
  <c r="AB17" i="5"/>
  <c r="AG13" i="5"/>
  <c r="AF13" i="5"/>
  <c r="AE13" i="5"/>
  <c r="AD13" i="5"/>
  <c r="AC13" i="5"/>
  <c r="AB13" i="5"/>
  <c r="AG9" i="5"/>
  <c r="AF9" i="5"/>
  <c r="AE9" i="5"/>
  <c r="AD9" i="5"/>
  <c r="AC9" i="5"/>
  <c r="AB9" i="5"/>
  <c r="AG5" i="5"/>
  <c r="AF5" i="5"/>
  <c r="AE5" i="5"/>
  <c r="AD5" i="5"/>
  <c r="AC5" i="5"/>
  <c r="AB5" i="5"/>
  <c r="AG29" i="3"/>
  <c r="AF29" i="3"/>
  <c r="AE29" i="3"/>
  <c r="AD29" i="3"/>
  <c r="AC29" i="3"/>
  <c r="AB29" i="3"/>
  <c r="AG25" i="3"/>
  <c r="AF25" i="3"/>
  <c r="AE25" i="3"/>
  <c r="AD25" i="3"/>
  <c r="AC25" i="3"/>
  <c r="AB25" i="3"/>
  <c r="AG21" i="3"/>
  <c r="AF21" i="3"/>
  <c r="AE21" i="3"/>
  <c r="AD21" i="3"/>
  <c r="AC21" i="3"/>
  <c r="AB21" i="3"/>
  <c r="AG17" i="3"/>
  <c r="AF17" i="3"/>
  <c r="AE17" i="3"/>
  <c r="AD17" i="3"/>
  <c r="AC17" i="3"/>
  <c r="AB17" i="3"/>
  <c r="AG13" i="3"/>
  <c r="AF13" i="3"/>
  <c r="AE13" i="3"/>
  <c r="AD13" i="3"/>
  <c r="AC13" i="3"/>
  <c r="AB13" i="3"/>
  <c r="AG9" i="3"/>
  <c r="AF9" i="3"/>
  <c r="AE9" i="3"/>
  <c r="AD9" i="3"/>
  <c r="AC9" i="3"/>
  <c r="AB9" i="3"/>
  <c r="AG5" i="3"/>
  <c r="AF5" i="3"/>
  <c r="AE5" i="3"/>
  <c r="AD5" i="3"/>
  <c r="AC5" i="3"/>
  <c r="AB5" i="3"/>
  <c r="AG29" i="1"/>
  <c r="AF29" i="1"/>
  <c r="AE29" i="1"/>
  <c r="AD29" i="1"/>
  <c r="AC29" i="1"/>
  <c r="AB29" i="1"/>
  <c r="AG25" i="1"/>
  <c r="AF25" i="1"/>
  <c r="AE25" i="1"/>
  <c r="AD25" i="1"/>
  <c r="AC25" i="1"/>
  <c r="AB25" i="1"/>
  <c r="AG21" i="1"/>
  <c r="AF21" i="1"/>
  <c r="AE21" i="1"/>
  <c r="AD21" i="1"/>
  <c r="AC21" i="1"/>
  <c r="AB21" i="1"/>
  <c r="AG17" i="1"/>
  <c r="AF17" i="1"/>
  <c r="AE17" i="1"/>
  <c r="AD17" i="1"/>
  <c r="AC17" i="1"/>
  <c r="AB17" i="1"/>
  <c r="AG13" i="1"/>
  <c r="AF13" i="1"/>
  <c r="AE13" i="1"/>
  <c r="AD13" i="1"/>
  <c r="AC13" i="1"/>
  <c r="AB13" i="1"/>
  <c r="AG9" i="1"/>
  <c r="AF9" i="1"/>
  <c r="AE9" i="1"/>
  <c r="AD9" i="1"/>
  <c r="AC9" i="1"/>
  <c r="AB9" i="1"/>
  <c r="AG5" i="1"/>
  <c r="AF5" i="1"/>
  <c r="AE5" i="1"/>
  <c r="AD5" i="1"/>
  <c r="AC5" i="1"/>
  <c r="AB5" i="1"/>
  <c r="A5" i="4"/>
  <c r="A5" i="5"/>
  <c r="O2" i="5" s="1"/>
  <c r="A5" i="3"/>
  <c r="A5" i="1"/>
  <c r="AG5" i="2"/>
  <c r="AH25" i="1" l="1"/>
  <c r="AH29" i="1"/>
  <c r="AH13" i="3"/>
  <c r="AH25" i="5"/>
  <c r="AH29" i="5"/>
  <c r="AH25" i="3"/>
  <c r="AH29" i="3"/>
  <c r="D1" i="3" s="1"/>
  <c r="AH25" i="4"/>
  <c r="AH29" i="4"/>
  <c r="O2" i="2"/>
  <c r="C3" i="2" s="1"/>
  <c r="O2" i="1"/>
  <c r="C3" i="1" s="1"/>
  <c r="O2" i="3"/>
  <c r="C3" i="3" s="1"/>
  <c r="O2" i="4"/>
  <c r="C3" i="4" s="1"/>
  <c r="AH21" i="3"/>
  <c r="AH21" i="4"/>
  <c r="AH21" i="1"/>
  <c r="AH21" i="5"/>
  <c r="AH17" i="5"/>
  <c r="AH17" i="1"/>
  <c r="AH17" i="3"/>
  <c r="AH17" i="4"/>
  <c r="AH13" i="4"/>
  <c r="AH13" i="1"/>
  <c r="AH13" i="5"/>
  <c r="AH9" i="1"/>
  <c r="AH9" i="5"/>
  <c r="AH9" i="3"/>
  <c r="AH9" i="4"/>
  <c r="AH5" i="1"/>
  <c r="AH5" i="5"/>
  <c r="AH5" i="4"/>
  <c r="AH5" i="3"/>
  <c r="C3" i="5"/>
  <c r="AG29" i="2"/>
  <c r="AF29" i="2"/>
  <c r="AE29" i="2"/>
  <c r="AD29" i="2"/>
  <c r="AC29" i="2"/>
  <c r="AB29" i="2"/>
  <c r="AG25" i="2"/>
  <c r="AF25" i="2"/>
  <c r="AE25" i="2"/>
  <c r="AD25" i="2"/>
  <c r="AC25" i="2"/>
  <c r="AB25" i="2"/>
  <c r="AG21" i="2"/>
  <c r="AF21" i="2"/>
  <c r="AE21" i="2"/>
  <c r="AD21" i="2"/>
  <c r="AC21" i="2"/>
  <c r="AB21" i="2"/>
  <c r="AG17" i="2"/>
  <c r="AF17" i="2"/>
  <c r="AE17" i="2"/>
  <c r="AD17" i="2"/>
  <c r="AC17" i="2"/>
  <c r="AB17" i="2"/>
  <c r="AG13" i="2"/>
  <c r="AF13" i="2"/>
  <c r="AE13" i="2"/>
  <c r="AD13" i="2"/>
  <c r="AC13" i="2"/>
  <c r="AB13" i="2"/>
  <c r="AG9" i="2"/>
  <c r="AF9" i="2"/>
  <c r="AE9" i="2"/>
  <c r="AD9" i="2"/>
  <c r="AC9" i="2"/>
  <c r="AB9" i="2"/>
  <c r="AB5" i="2"/>
  <c r="AC5" i="2"/>
  <c r="AD5" i="2"/>
  <c r="AE5" i="2"/>
  <c r="AF5" i="2"/>
  <c r="A2" i="3"/>
  <c r="A2" i="5"/>
  <c r="A2" i="4"/>
  <c r="A2" i="1"/>
  <c r="A2" i="2"/>
  <c r="S1" i="3"/>
  <c r="O1" i="3"/>
  <c r="S1" i="5"/>
  <c r="O1" i="5"/>
  <c r="S1" i="4"/>
  <c r="O1" i="4"/>
  <c r="S1" i="1"/>
  <c r="O1" i="1"/>
  <c r="S1" i="2"/>
  <c r="O1" i="2"/>
  <c r="D2" i="3" l="1"/>
  <c r="AH25" i="2"/>
  <c r="AH29" i="2"/>
  <c r="D2" i="1"/>
  <c r="AH21" i="2"/>
  <c r="AH17" i="2"/>
  <c r="D2" i="4"/>
  <c r="D2" i="5"/>
  <c r="AH9" i="2"/>
  <c r="AH13" i="2"/>
  <c r="AH5" i="2"/>
  <c r="D1" i="2" l="1"/>
  <c r="D2" i="2" s="1"/>
  <c r="L13" i="6"/>
  <c r="L10" i="6"/>
  <c r="L14" i="6"/>
  <c r="K28" i="6"/>
  <c r="G27" i="6"/>
  <c r="C28" i="6"/>
  <c r="K14" i="6"/>
  <c r="J22" i="6"/>
  <c r="F21" i="6"/>
  <c r="B22" i="6"/>
  <c r="J8" i="6"/>
  <c r="B8" i="6"/>
  <c r="D14" i="6"/>
  <c r="K27" i="6"/>
  <c r="K26" i="6"/>
  <c r="K25" i="6"/>
  <c r="K24" i="6"/>
  <c r="K23" i="6"/>
  <c r="K22" i="6"/>
  <c r="G26" i="6"/>
  <c r="G25" i="6"/>
  <c r="G24" i="6"/>
  <c r="G23" i="6"/>
  <c r="G22" i="6"/>
  <c r="G21" i="6"/>
  <c r="C27" i="6"/>
  <c r="C26" i="6"/>
  <c r="C25" i="6"/>
  <c r="C24" i="6"/>
  <c r="C23" i="6"/>
  <c r="C22" i="6"/>
  <c r="K13" i="6"/>
  <c r="K12" i="6"/>
  <c r="K11" i="6"/>
  <c r="K10" i="6"/>
  <c r="K9" i="6"/>
  <c r="K8" i="6"/>
  <c r="D13" i="6"/>
  <c r="D12" i="6"/>
  <c r="D11" i="6"/>
  <c r="D10" i="6"/>
  <c r="D9" i="6"/>
  <c r="D8" i="6"/>
  <c r="L9" i="6" l="1"/>
  <c r="E26" i="7" s="1"/>
  <c r="E31" i="7"/>
  <c r="E30" i="7"/>
  <c r="E27" i="7"/>
  <c r="H24" i="6"/>
  <c r="L23" i="6"/>
  <c r="L24" i="6"/>
  <c r="L27" i="6"/>
  <c r="L28" i="6"/>
  <c r="L26" i="6"/>
  <c r="H22" i="6"/>
  <c r="E33" i="7" s="1"/>
  <c r="H23" i="6"/>
  <c r="E34" i="7" s="1"/>
  <c r="H26" i="6"/>
  <c r="H27" i="6"/>
  <c r="L25" i="6"/>
  <c r="H25" i="6"/>
  <c r="D23" i="6"/>
  <c r="D28" i="6"/>
  <c r="D26" i="6"/>
  <c r="D24" i="6"/>
  <c r="D27" i="6"/>
  <c r="D25" i="6"/>
  <c r="L11" i="6"/>
  <c r="L12" i="6"/>
  <c r="H21" i="6" l="1"/>
  <c r="E32" i="7" s="1"/>
  <c r="E29" i="7"/>
  <c r="E16" i="7"/>
  <c r="E17" i="7"/>
  <c r="E23" i="7"/>
  <c r="E13" i="7"/>
  <c r="E12" i="7"/>
  <c r="E21" i="7"/>
  <c r="E20" i="7"/>
  <c r="E28" i="7"/>
  <c r="E15" i="7"/>
  <c r="E36" i="7"/>
  <c r="E38" i="7"/>
  <c r="E22" i="7"/>
  <c r="E19" i="7"/>
  <c r="E14" i="7"/>
  <c r="E37" i="7"/>
  <c r="E24" i="7"/>
  <c r="E35" i="7"/>
  <c r="L22" i="6"/>
  <c r="D22" i="6"/>
  <c r="L8" i="6"/>
  <c r="E14" i="6"/>
  <c r="E13" i="6"/>
  <c r="E12" i="6"/>
  <c r="E11" i="6"/>
  <c r="E10" i="6"/>
  <c r="E9" i="6"/>
  <c r="E8" i="6"/>
  <c r="E7" i="7" l="1"/>
  <c r="E4" i="7"/>
  <c r="E8" i="7"/>
  <c r="E5" i="7"/>
  <c r="E9" i="7"/>
  <c r="E25" i="7"/>
  <c r="E18" i="7"/>
  <c r="E6" i="7"/>
  <c r="E10" i="7"/>
  <c r="E11" i="7"/>
  <c r="U13" i="6"/>
  <c r="V13" i="6" s="1"/>
  <c r="U12" i="6"/>
  <c r="V12" i="6" s="1"/>
  <c r="U10" i="6"/>
  <c r="V10" i="6" s="1"/>
  <c r="U11" i="6" l="1"/>
  <c r="V11" i="6" s="1"/>
  <c r="U9" i="6"/>
  <c r="F2" i="6" l="1"/>
  <c r="F4" i="6" s="1"/>
  <c r="V9" i="6"/>
</calcChain>
</file>

<file path=xl/sharedStrings.xml><?xml version="1.0" encoding="utf-8"?>
<sst xmlns="http://schemas.openxmlformats.org/spreadsheetml/2006/main" count="406" uniqueCount="326">
  <si>
    <t>Firma</t>
  </si>
  <si>
    <t>Erfolgsfaktor 2: </t>
  </si>
  <si>
    <t xml:space="preserve">Das Unternehmen kämpft 
um die Marktführerschaft im 
Gesamtmarkt der Branche. </t>
  </si>
  <si>
    <t xml:space="preserve">Kundenzufriedenheit ist 
ein Thema, über das 
gesprochen wird. </t>
  </si>
  <si>
    <t xml:space="preserve">Verkauf über Druck führt oft 
am Bedürfnis des Kunden 
vorbei und verhindert lang- 
fristige Kundenbindung. </t>
  </si>
  <si>
    <t xml:space="preserve">Die Kundenbeziehungen 
werden nur bei bestimmten 
Anlässen gepflegt (z. B. 
durch Zusendung einer 
Weihnachtskarte). </t>
  </si>
  <si>
    <t xml:space="preserve">Die Zufriedenheit aller 
Kunden ist bekannt und hat 
Auswirkungen auf das 
Tagesgeschäft. </t>
  </si>
  <si>
    <t xml:space="preserve">Bestehendes wird laufend 
verbessert und gleichzeitig 
das »Geschäft neu erfunden« </t>
  </si>
  <si>
    <t xml:space="preserve">Es gibt eine Kundenanalyse 
und eine darauf abgestimmte 
individuelle Kundenpflege. 
Klare Nutzen ziehen die 
jeweilige Kundengruppe an. </t>
  </si>
  <si>
    <t xml:space="preserve">Es besteht ein individueller 
Dialog mit den einzelnen 
Kunden. Deren Zufriedenheit 
wird ständig im Verhältnis 
zum Wettbewerb verfolgt. </t>
  </si>
  <si>
    <t xml:space="preserve">Ihr Unternehmen hat Kult- 
status. Begeisterte Kunden 
werden zu »Fans« und 
werben viele neue Kunden. </t>
  </si>
  <si>
    <t>In Anlehnung an die TEMP-Methode</t>
  </si>
  <si>
    <t xml:space="preserve">Die Kernkompetenzen werden ausgebaut, um auf den gegenwärtigen Märkten existieren zu können. </t>
  </si>
  <si>
    <t xml:space="preserve">Die Kernkompetenzen werden ausgebaut, um auf anderen und zukünftigen Märkten existieren zu können. </t>
  </si>
  <si>
    <t xml:space="preserve">Neue Kernkompetenzen werden aufgebaut, um auf zukunftsträchtigen Märkten aktiv sein zu können. </t>
  </si>
  <si>
    <t xml:space="preserve">Zahlreiche Mitarbeiter des Unternehmens haben direkten Kundenkontakt. Die Website belegt bei Suchmaschinen vorderste Ränge und erzielt substanzielle Umsätze. </t>
  </si>
  <si>
    <t>Es sollen alle angesprochen 
werden. Jeder kann Kunde sein.</t>
  </si>
  <si>
    <t xml:space="preserve">Im Verkauf macht jeder was er will. Es fehlt an einer klaren Vorgehensweise und einem Internet-Auftritt. </t>
  </si>
  <si>
    <t xml:space="preserve">Es fehlt eine Messung zur Kundenzufriedenheit. </t>
  </si>
  <si>
    <t xml:space="preserve">Der Kunden kann froh sein, dass wir ihn beliefern. </t>
  </si>
  <si>
    <t>Erfolgsfaktor 1: </t>
  </si>
  <si>
    <t>Teamchef</t>
  </si>
  <si>
    <t>Das Tagesgeschäft dominiert. Es gibt keine Zeit, um am System zu arbeiten, sondern nur im System.</t>
  </si>
  <si>
    <t>Vieles gelingt, und trotzdem bleibt vieles unerledigt nach dem Motto »keine Zeit«.</t>
  </si>
  <si>
    <t>Es gibt sporadische Treffen im Führungskreis.</t>
  </si>
  <si>
    <t>Die meisten Lebensbereiche sind in guter Balance. Zur Berufung als Führungskraft haben Sie ein klares Ja.</t>
  </si>
  <si>
    <t>Die Führungskraft inspiriert ihr Umfeld, das Thema Lebensplanung anzugehen.</t>
  </si>
  <si>
    <t>Eine schriftliche Fixierung des Unternehmensleitbilds liegt vor.</t>
  </si>
  <si>
    <t>Alle Mitarbeiter sind in den Prozess der Zielfindung und Zielrealisierung eingebunden</t>
  </si>
  <si>
    <t>Medien berichten von sich aus über das Unternehmen. Als Marke und Arbeitgeber genießt das Unternehmen auch im Internet höchstes Ansehen.</t>
  </si>
  <si>
    <t>Weiterbildung erfolgt sporadisch und wenig systematisch.</t>
  </si>
  <si>
    <t>MA werden zunehmend gemäß ihrer Stärken eingesetzt. Weiterbildung erfolgt gezielt durch Veranstaltungen, die der Vorgesetzte aussucht.</t>
  </si>
  <si>
    <t>Die gesamte Verantwortung liegt ausschließlich bei den Führungskräften. Mitarbeiter dürfen nicht selbstständig entscheiden.</t>
  </si>
  <si>
    <t>Mitarbeiter werden bei der Entscheidungsfindung punktuell hinzugezogen.</t>
  </si>
  <si>
    <t>Führungskräfte erhalten eine Erfolgsbeteiligung. Kleinere Benefits werden sporadisch angeboten.</t>
  </si>
  <si>
    <t>Alle Mitarbeiter erhalten eine regelmäßige Erfolgsbe- teiligung sowie zahlreiche Benefits.</t>
  </si>
  <si>
    <t>Zusätzlich zur Erfolgsbetei- ligung ist eine Kapitalbe- teiligung möglich. Die Mit- arbeiter wählen individuell Benefits aus.</t>
  </si>
  <si>
    <t>Die Unternehmensleitung erkennt zunehmend, dass ihre Maschinen besser gepflegt werden als ihre MA. Punktuell werden teambildende Maßnahmen durchgeführt.</t>
  </si>
  <si>
    <t>Mitarbeiter</t>
  </si>
  <si>
    <t>Ihre persönlichen Lebensziele und das Lebensmotto existieren schriftlich und werden aktiv umgesetzt.</t>
  </si>
  <si>
    <t>Erfolgsfaktor 3: </t>
  </si>
  <si>
    <t>Erfolgsfaktor 4: </t>
  </si>
  <si>
    <t>Prozesse</t>
  </si>
  <si>
    <t>Erfolgsfaktor 5: </t>
  </si>
  <si>
    <t>Digitalisierung</t>
  </si>
  <si>
    <t>Die Leistungserstellung wird ohne Berücksichtigung der Kundenerwartungen geplant. Es erfolgt eine regelmäßige Qualitätssicherung.</t>
  </si>
  <si>
    <t>Über die Messung und Steigerung der Termintreue wird diskutiert. Kunden und Kollegen werden verspätet oder gar nicht informiert.</t>
  </si>
  <si>
    <t>Die Termintreue wird gemessen und beträgt 70 %. Kunden und Kollegen werden über Verspätungen informiert.</t>
  </si>
  <si>
    <t>Die Termintreue liegt bei 95 %. Termine sind mit Kunden und Kollegen abgesprochen, so dass alle zufriedengestellt werden können.</t>
  </si>
  <si>
    <t>Führungskräfte haben erkannt, dass kontinuierliche Verbesser-ungen der internen Abläufe nötig sind und beginnen in einzelnen Bereichen mit Optimierungen.</t>
  </si>
  <si>
    <t>Die Mitarbeiter erkennen zunehmend Verschwendung und beginnen von sich aus, vereinzelt Abläufe zu optimieren.</t>
  </si>
  <si>
    <t>Produktivitätssteigerungen von 30-40 % (gegenüber Note 6) sind realisiert. Die Durchlaufzeiten wurden halbiert.</t>
  </si>
  <si>
    <t>Die Arbeitseffizienz wird nicht gemessen. Der Vorgesetzte gibt das Arbeitspensum vor.</t>
  </si>
  <si>
    <t>Das Unternehmen und die Lieferanten sind sich im Klaren, dass sie Partner sind. Es findet ein Informationsaustausch statt.</t>
  </si>
  <si>
    <t>Lieferanten werden anhand der vier TEMP- Erfolgsfaktoren gemes-sen. Es finden regelmäßige Tref-fen mit allen Netzwerkpartnern statt.</t>
  </si>
  <si>
    <t>Netzwerkpartner werden in Pro-dukt- und Prozessentwicklungen mit einbezogen (z. B. Lieferanten, Designer, Hochschulen usw.).</t>
  </si>
  <si>
    <t>Ihre Lieferanten konnten die Produktivität steigern und die Lieferzeiten reduzieren. Zahlreiche Partner sind wie eine interne Abteilung in das Unternehmen integriert.</t>
  </si>
  <si>
    <t>Wert</t>
  </si>
  <si>
    <t>Handlungsfeld 2 
Unternehmensleitbild festlegen</t>
  </si>
  <si>
    <t>Handlungsfeld 3 
Strategisch planen</t>
  </si>
  <si>
    <t>Handlungsfeld 4 
Mitarbeiter auswählen</t>
  </si>
  <si>
    <t>Handlungsfeld 5 
Erfolg vereinbaren</t>
  </si>
  <si>
    <t>Handlungsfeld 6 
Profitabel wirtschaften</t>
  </si>
  <si>
    <t xml:space="preserve">Handlungsfeld 7 
Unternehmensmarke stärken  </t>
  </si>
  <si>
    <t>Digital-isierung</t>
  </si>
  <si>
    <t>Erwar-tungen des Kunden</t>
  </si>
  <si>
    <t>Der Glaube herrscht vor, dass Digitalisierung kaum Auswirkungen auf das eigene Geschäftsmodell haben wird.</t>
  </si>
  <si>
    <t>Einflüsse durch die Digitalisierung werden besprochen. An disruptive Einflüsse auf die eigene Branche wird nicht geglaubt.</t>
  </si>
  <si>
    <t>Geschäftsleitung und Führungskräfte glauben, dass eine regelmäßig aktualisierte Website ausreicht.</t>
  </si>
  <si>
    <t>Durch Onlinemarketing (Social Media, organischer und bezahlter Traffic usw.) werden Besucher systematisch auf die Website gezogen.</t>
  </si>
  <si>
    <t>Durch Onlinemarketing werden beachtliche Umsätze/Erträge erzielt. Die Kennzahlen werden laufend verbessert.</t>
  </si>
  <si>
    <t>Das Unternehmen gilt als Branchenführer im Bereich digitaler Vertrieb. Umsätze/ Erträge steigen stark.</t>
  </si>
  <si>
    <t>Mitarbeiter werden systematisch geschult und in den Prozess der Digitalisierung integriert. Digitalisierungs-Know-how wird aufgebaut und bei Bewerbern abgefragt.</t>
  </si>
  <si>
    <t>Die Mitarbeiter treiben die Digitalisierung in allen Handlungsfeldern proaktiv und systematisch voran. Eine hohe Agilität führt zu umfassender Prozessbeschleunigung.</t>
  </si>
  <si>
    <t>Das Thema Digitalisierung wird primär im Sinne nötiger IT-Investitionen gesehen.</t>
  </si>
  <si>
    <t>Technologische Voraussetzungen als Chancen zur Angebots- und Prozessoptimierung werden punktuell thematisiert.</t>
  </si>
  <si>
    <t>Technologie wird zur Angebotsoptimierung, Prozessbeschleunigung oder Kostensenkung punktuell eingesetzt.</t>
  </si>
  <si>
    <t>Datensicherung wird als not- wendiges Übel angesehen. Mit Kundendaten wird nicht oder nur punktuell gearbeitet.</t>
  </si>
  <si>
    <t>Daten werden systematisch erfasst, aber nur punktuell ausgewertet.</t>
  </si>
  <si>
    <t>Daten werden automatisiert erfasst, analysiert und inter- pretiert. Der Zugriff auf die Daten ist gesamtbetrieblich geregelt und funktioniert auch von extern.</t>
  </si>
  <si>
    <t>Die Erkenntnis »Daten sind die neue Währung« macht sich breit. Für die Datensicherheit gibt es funktionierende Prozesse.</t>
  </si>
  <si>
    <t>Daten stellen die Grundlage aller Handlungen im Unternehmen dar. Der Datenschutz ist stets gewährleistet.</t>
  </si>
  <si>
    <t>Das Unternehmen erkennt, dass digitale Plattformen ganze Branchen verändern können (z. B. Online- Handel, Weiterbildung, Reisebranche usw.).</t>
  </si>
  <si>
    <t>Das Unternehmen plant eine Plattform-Strategie für seine Branche.</t>
  </si>
  <si>
    <t>Das Unternehmen baut an einer eigenen digitalen Plattform (allein oder mit Partnern).</t>
  </si>
  <si>
    <t>Eine eigene Plattform existiert. Reichweite und Profitabilität werden laufend verbessert.</t>
  </si>
  <si>
    <t>Durch die eigene Plattform gelingt es, signifikante Marktanteile zu gewinnen.</t>
  </si>
  <si>
    <t>P_Netzwerkbeziehungen entwickeln</t>
  </si>
  <si>
    <t>P_Arbeitseffizienz messen</t>
  </si>
  <si>
    <t>P_Ordnung halten</t>
  </si>
  <si>
    <t>P_Qualität verbessern</t>
  </si>
  <si>
    <t>P_Strategisch planen</t>
  </si>
  <si>
    <t>P_Abläufe optimieren</t>
  </si>
  <si>
    <t>P_Bestände reduzieren</t>
  </si>
  <si>
    <t xml:space="preserve">T_Führungspersönlichkeit entwickeln </t>
  </si>
  <si>
    <t>T_Unternehmensleitbild festlegen</t>
  </si>
  <si>
    <t>T_Strategisch planen</t>
  </si>
  <si>
    <t>T_Mitarbeiter auswählen</t>
  </si>
  <si>
    <t>T_Erfolg vereinbaren</t>
  </si>
  <si>
    <t>T_Profitabel wirtschaften</t>
  </si>
  <si>
    <t xml:space="preserve">T_Unternehmensmarke stärken  </t>
  </si>
  <si>
    <t>M_Offen kommunizieren</t>
  </si>
  <si>
    <t>M_Mitdenker gewinnen</t>
  </si>
  <si>
    <t>M_Weiterbildung fördern</t>
  </si>
  <si>
    <t>M_Verantwortung übertragen</t>
  </si>
  <si>
    <t>M_Vertretungsfähigkeit garantieren</t>
  </si>
  <si>
    <t>M_Mitgenießen und Mitbesitzen</t>
  </si>
  <si>
    <t>M_Mitarbeiter wertschätzen</t>
  </si>
  <si>
    <t>D_Digitalisierung annehmen</t>
  </si>
  <si>
    <t>D_Geschäftsmodell digitalisieren</t>
  </si>
  <si>
    <t>D_Vertriebsprozess digitalisieren</t>
  </si>
  <si>
    <t>D_Digitalisierung schulen</t>
  </si>
  <si>
    <t>D_Technologie einsetzen</t>
  </si>
  <si>
    <t>D_Daten nutzen</t>
  </si>
  <si>
    <t>D_Plattform entwickeln</t>
  </si>
  <si>
    <t xml:space="preserve">K_Kernkompetenzen entwickeln </t>
  </si>
  <si>
    <t xml:space="preserve">K_Zielgruppe fokussieren </t>
  </si>
  <si>
    <t xml:space="preserve">K_Servicequalität steigern </t>
  </si>
  <si>
    <t xml:space="preserve">K_Innovationsfähigkeit ausbauen </t>
  </si>
  <si>
    <t xml:space="preserve">K_Verkauf stärken </t>
  </si>
  <si>
    <t xml:space="preserve">K_Kundenzufriedenheit messen </t>
  </si>
  <si>
    <t xml:space="preserve">K_Kundenbeziehungen pflegen   </t>
  </si>
  <si>
    <t>Kunden</t>
  </si>
  <si>
    <t xml:space="preserve"> </t>
  </si>
  <si>
    <t>Durch die Verwendung der vorhandenen Daten erwirt-schaftet das Unternehmen substanzielle Gewinne. Mit Daten wird verantwortungsvoll umgegangen.</t>
  </si>
  <si>
    <t>Maßnahmen aus dem Plan-Ist-Vergleich werden umgesetzt. Die Wirksamkeit der Maßnahmen liegt bei 75 %.</t>
  </si>
  <si>
    <t>Das Unternehmen funktioniert nach Befehl und Gehorsam.</t>
  </si>
  <si>
    <t>Zu besonderen Anlässen wird versucht, die Öffentlichkeit zu informieren. Ein Firmenlogo existiert, wird aber immer wieder verändert.</t>
  </si>
  <si>
    <t xml:space="preserve">Durch eine Fülle von innov-ativen Angeboten hat das Unternehmen die Markt-führerschaft übernommen. </t>
  </si>
  <si>
    <t>Kommunikation total – die Wirklichkeit ist die Wirklich- keit (gegenseitige Kritikfähig-keit).</t>
  </si>
  <si>
    <t>Wer zuerst kommt, wird eingestellt. Die Qualität der vorhandenen Mitarbeiter wird nicht hinterfragt.</t>
  </si>
  <si>
    <t>Kontostände und jährliche Bilanzen bilden die Grundlage für anstehende Entscheidungen.</t>
  </si>
  <si>
    <t>Weder Öffentlichkeitsarbeit noch ein einheitliches Erscheinungsbild nach außen sind vorhanden.</t>
  </si>
  <si>
    <t>Wichtige zukünftige Entwicklungen werden ungefiltert ins Tagesgeschäft einbezogen.</t>
  </si>
  <si>
    <t>Kurzfristiges Handeln überdeckt langfristige Ansätze. Dringendes dominiert Wichtiges. Statt konkreter Ziele gibt es nur gut gemeinte Absichten.</t>
  </si>
  <si>
    <t>Die Bewerberauswahl erfolgt nach ungeeigneten Kriterien oder unklarem Anforderungsprofil. Punktuell werden Mitarbeitergespräche geführt.</t>
  </si>
  <si>
    <t>Es gibt regelmäßige Plan- Ist-Vergleiche (Monat / Quartal). Die vom Controlling gelieferten Zahlen werden aber nur vereinzelt genutzt.</t>
  </si>
  <si>
    <t>Die entscheidenden Kennzahlen liegen im Branchenvergleich unter den Top 10 %</t>
  </si>
  <si>
    <t>Die Begeisterung für Werte und Ziele inspiriert Kunden, Lieferanten und die Gesellschaft.</t>
  </si>
  <si>
    <t xml:space="preserve">Das Unternehmen konzentriert sich auf klar umrissene Zielgruppen. Es versteht deren aktuelle Bedürfnisse. </t>
  </si>
  <si>
    <t xml:space="preserve">Das Produkt steht im Vordergrund, es fehlt erkennbaren Service. </t>
  </si>
  <si>
    <t xml:space="preserve">Die Erkenntnis ist vorhanden, dass sich alle Produkte am Markt ähneln und eine Differenzierung nur über den Service möglich ist. </t>
  </si>
  <si>
    <t xml:space="preserve">Unternehmerischer Service gewinnt an Bedeutung (Lieferservice, Aftersales- Service, Umgang mit Fehl- lieferungen, Reklamationen usw.). </t>
  </si>
  <si>
    <t xml:space="preserve">Freundliche Mitarbeiter bilden den Unterschied zur Konkurrenz. Servicestandards sind festgelegt und werden laufend verbessert. </t>
  </si>
  <si>
    <t xml:space="preserve">Persönlicher und unternehmerischer Service sind exzellent. Geliefert wird die volle Leistung plus 1. </t>
  </si>
  <si>
    <t xml:space="preserve">Trotz des immensen Marktdrucks herrscht die Meinung: »Was gestern gut war, kann heute nicht schlecht sein.« </t>
  </si>
  <si>
    <t xml:space="preserve">Es wird erkannt, dass Produktlebenszyklen immer kürzer werden. </t>
  </si>
  <si>
    <t>Es gibt individuelle Zielvereinba-rungen mit den Führungskräften durch Quartalsgespräche.</t>
  </si>
  <si>
    <t>Strategietage mit den Führungskräften finden regelmäßig statt. Die Kräfte werden zum Beispiel durch ein Jahresmotto gebündelt.</t>
  </si>
  <si>
    <t>Es wird erkannt, dass außer dem Umsatz noch andere wichtige Kenngrößen existieren. Monats- und Quartalsbilanzen werden erstellt.</t>
  </si>
  <si>
    <t xml:space="preserve">Das Unternehmen hat eine Vorauswahl getroffen, experimentiert mit ausgewählten Zielgruppen und ermittelt ansatzweise deren Bedürfnisse. </t>
  </si>
  <si>
    <t>Daten über Kundenbetreuung, Kundenbeziehung und allen Mitarbeitern vor und stellen die Handlungsgrundlage dar.</t>
  </si>
  <si>
    <t xml:space="preserve">Die Zufriedenheit der größten Kunden wird sporadisch ermittelt. </t>
  </si>
  <si>
    <t xml:space="preserve">Der Versuch, alle Kundenbeziehungen in gleichem Umfang zu pflegen, überfordert das Unternehmen teilweise. </t>
  </si>
  <si>
    <t>Durch regelmäßige Publikationen und Belegschaftsversammlungen werden Mitarbeiter über zentrale Entwicklungen informiert.</t>
  </si>
  <si>
    <t>Mitarbeiter werden über alles informiert. Konflikte werden besprochen und Entscheidungen begründet.</t>
  </si>
  <si>
    <t>Ein strukturiertes Verbesserungs- und Vorschlagswesen ist etabliert (2 bis 3 Vorschläge pro MA und Jahr).</t>
  </si>
  <si>
    <t>Nur die Führungskräfte besuchen vereinzelt Weiterbildungsmaßnahmen.</t>
  </si>
  <si>
    <t>Jeder MA wird gemäß seiner Stärken eingesetzt. Im Unternehmen existiert ein systematisches Weiterbildungsprogramm.</t>
  </si>
  <si>
    <t>Alle Mitarbeiter dürfen ihren Bereich betreffende Entscheidungen selbstständig treffen. Das steigert Verantwortungsbewusstsein, Effizienz und Motivation.</t>
  </si>
  <si>
    <t>Führungskräfte dürfen ihren Bereich betreffende Entscheidungen selbst treffen. Der Chef hat viel Zeit, sich um die Zukunft des Unternehmens zu kümmern.</t>
  </si>
  <si>
    <t>Jeder arbeitet in vorgegebenen und abgegrenzten Funktionsbereichen.</t>
  </si>
  <si>
    <t>Krankheit von Mitarbeitern und ähnliche Engpässe lösen Diskussionen über Notwendigkeit von Vertretungsregelungen aus.</t>
  </si>
  <si>
    <t>Innerhalb der Abteilung erwerben die Mitarbeiter durch Jobrotation weitere Qualifikationen. Die Organisation wird vom Vorgesetzten übernommen.</t>
  </si>
  <si>
    <t>Eine öffentlich zugängliche Vertretungsregelung ist vorhanden und allen Mitarbeitern bekannt.</t>
  </si>
  <si>
    <t>Mitarbeiter schulen sich gegenseitig und stellen ihr Wissen bereichsübergreifend zur Verfügung.</t>
  </si>
  <si>
    <t>MA sind bereichsüber greifend einsetzbar. Vertretungsregelungen und Schulungspläne werden laufend angepasst.</t>
  </si>
  <si>
    <t>Öffentlichkeitsarbeit geschieht systematisch. An der Unter-nehmensmarke wird vereinzelt gearbeitet. Soziale Netzwerke werden sporadisch genutzt.</t>
  </si>
  <si>
    <t>Die Unternehmensmarke wird durch ein Gesamtkonzept gestärkt. Darin sind medien-wirksame Anlässe ebenso integriert wie die Bespielung aller relevanten Kanäle im Internet.</t>
  </si>
  <si>
    <t>Es liegen momentan nur benö-tigten Gegenstände (Werk-zeuge, Dokumente, Aktenord-ner) herum. Arbeitsmittel wer-den unsystematisch aufbewahrt.</t>
  </si>
  <si>
    <t>Die Leistungserstellung erfolgt »wie immer«. Häufige Rekla-mationen sind die Folge. Fehler werden behoben, ohne jedoch die Fehlerquelle zu beseitigen.</t>
  </si>
  <si>
    <t>In Qualitätszirkeln werden Feh-ler aufgegriffen und Korrektur-maßnahmen eingeleitet. Die Visualisierung von Fehlern wird zunehmend standardisiert.</t>
  </si>
  <si>
    <t>Alle Mitarbeiter verstehen das Prinzip »Fehlervermeidung vor Fehlerentstehung«. Jeder Fehler wird als Herausforderung zur Verbesserung gesehen.</t>
  </si>
  <si>
    <t>Termine werden zugesagt, lange Wartezeiten sind jedoch die Regel. Die Unzuverlässigkeit verärgert Kunden und Kollegen.</t>
  </si>
  <si>
    <t>Vorgegebene Arbeitsprozesse werden nicht hinterfragt. Verbessert wird nur dann, wenn es Ärger gibt. Es existiert ein hoher Planungsaufwand.</t>
  </si>
  <si>
    <t>Lieferanten werden bewertet und regelmäßig auditiert. Das Netzwerk wird systematisch durch Qualitätszirkel usw. entwickelt.</t>
  </si>
  <si>
    <t>Geschäftsleitung und Führ-ungskräfte glauben, Digital-isierung sei nur die Umstel-lung ihrer analogen Prozesse auf digitale Verfahren (z. B. Bestellung per Mail statt Fax).</t>
  </si>
  <si>
    <t>Digitalisierung wird zur Chef-sache gemacht. Es wird an einer Unternehmenskultur gearbeitet, die offen für die digitale Transformation ist.</t>
  </si>
  <si>
    <t>Neue digitale Geschäftsmo-delle werden systematisch untersucht und auf Tauglich-keit geprüft (Pay per Use, Freemium, Abonnement usw.).</t>
  </si>
  <si>
    <t>Neue, digitale Geschäftsmo-delle werden systematisch getestet. Die Agilität in der Transformation hat deutlich zugenommen.</t>
  </si>
  <si>
    <t>Hubertus Hüttenschmidt</t>
  </si>
  <si>
    <t>Dipl.-Ing.(FH), LSS BB</t>
  </si>
  <si>
    <r>
      <t>Pro</t>
    </r>
    <r>
      <rPr>
        <b/>
        <i/>
        <sz val="11"/>
        <color rgb="FF01436C"/>
        <rFont val="Calibri"/>
        <family val="2"/>
        <scheme val="minor"/>
      </rPr>
      <t>Neu</t>
    </r>
    <r>
      <rPr>
        <b/>
        <i/>
        <sz val="11"/>
        <color rgb="FFEB6A21"/>
        <rFont val="Calibri"/>
        <family val="2"/>
        <scheme val="minor"/>
      </rPr>
      <t xml:space="preserve"> Hüttenschmidt </t>
    </r>
    <r>
      <rPr>
        <b/>
        <i/>
        <sz val="11"/>
        <color rgb="FF01436C"/>
        <rFont val="Calibri"/>
        <family val="2"/>
        <scheme val="minor"/>
      </rPr>
      <t>Unternehmensberatung</t>
    </r>
  </si>
  <si>
    <t>Heinz-Sielmann-Ring 91 • D-14476 Potsdam</t>
  </si>
  <si>
    <t>Mobil: 0162 / 7400 783</t>
  </si>
  <si>
    <t>Einzelunternehmen • Inhaber: Hubertus Hüttenschmidt • Ust.-ID Nr.:DE268146805</t>
  </si>
  <si>
    <t>Datenschutzbestimmungen</t>
  </si>
  <si>
    <t>Hubertus.Huettenschmidt@ProNeu-group.com</t>
  </si>
  <si>
    <t xml:space="preserve">Alle Mitarbeiter verstehen sich als Unterstützer des Verkaufs. Die Website ist suchmaschinen-optimiert und ständig aktuell. </t>
  </si>
  <si>
    <t>Gefühl der persönlichen Über-forderung. Die Probleme mit dem Geschäft lassen keine Zeit mehr für Partner, Familie und Freunde.</t>
  </si>
  <si>
    <r>
      <t>Nur vereinzelt und punktuell erhalten Mitarbeiter (</t>
    </r>
    <r>
      <rPr>
        <b/>
        <sz val="10"/>
        <color theme="1"/>
        <rFont val="Calibri"/>
        <family val="2"/>
        <scheme val="minor"/>
      </rPr>
      <t>MA</t>
    </r>
    <r>
      <rPr>
        <sz val="10"/>
        <color theme="1"/>
        <rFont val="Calibri"/>
        <family val="2"/>
        <scheme val="minor"/>
      </rPr>
      <t>) Informationen. Es wird mehr übereinander als miteinander geredet.</t>
    </r>
  </si>
  <si>
    <t>Die Rolle im Unternehmen und Privatleben ist geklärt. Sie kön-nen Fragen beantworten wie: »Wer bin ich heute?«, »Was kann ich?«, »Wohin will ich?«.</t>
  </si>
  <si>
    <t>Es existiert ein vages Bild von der Zukunft des Unterneh-mens. Themen wie Werte-orientierung und Verhaltens-spielregeln werden diskutiert.</t>
  </si>
  <si>
    <t>Der Plan-Ist-Vergleich ergibt eine Übereinstimmung von mehr als 95 %.</t>
  </si>
  <si>
    <t>Die Aspekte wie Zielfoto, Mission / Vision und Unter-nehmenswerte sind Fremd-worte im Unternehmen. Das operative Geschäft dominiert.</t>
  </si>
  <si>
    <t>Das Unternehmensleitbild wird in der Praxis durch-gehend gelebt. Eine dynamische, werte-orientierte Organisation entsteht.</t>
  </si>
  <si>
    <t>Strategisches Denken führt zu Zielauswahl und daraus abge-leitet zu entsprechenden Prioritäten.</t>
  </si>
  <si>
    <t>Eine langfristige Unterneh-mensplanung (über fünf Jahre hinaus) existiert.</t>
  </si>
  <si>
    <t xml:space="preserve">Die Unternehmensstrategie wird ständig angepasst. Plan-ungsszenarien ermöglichen rasche Reaktionen auf über-raschende Entwicklungen. Das Unternehmen gestaltet die </t>
  </si>
  <si>
    <t>Zukunft aktiv mit.</t>
  </si>
  <si>
    <t xml:space="preserve">Bei Neueinstellungen werden die Besten der Branche aktiv gesucht. Durch Personalentwick-lung oder Trennung von Mitarbeitern gibt es 80 % A-, 20 % B- und </t>
  </si>
  <si>
    <t>0 % C-Mitarbeiter.</t>
  </si>
  <si>
    <t>Bewerber werden aufgrund ihrer fachlichen und persön-lichen Eignung eingestellt. Durch radikale A-Fokussierung ist eine 100-0-0-Organisation entstanden.</t>
  </si>
  <si>
    <t xml:space="preserve">Produkt- und Dienstleistungs-portfolios helfen, den Ange-botsmix zu durchleuchten. Es werden permanent Infor-mationen über Trends und Innovationen eingeholt. </t>
  </si>
  <si>
    <t xml:space="preserve">Kernkompetenzen sind vorhanden. </t>
  </si>
  <si>
    <t>Es fehlen Kernkompetenzen.</t>
  </si>
  <si>
    <t xml:space="preserve">Kernkompetenzen sind bekannt und stellen die Richtlinie des Handelns dar. </t>
  </si>
  <si>
    <t>Das Unternehmen beschäftigt sich mit verschiedensten Ziel- gruppen und berücksichtigt zunehmend deren unter- schiedliche Potenziale und Bedürfnisse.</t>
  </si>
  <si>
    <t>Die Serviceleistung verblüfft die Kunden und führt zu aktiver Weiterempfehlung.</t>
  </si>
  <si>
    <t>Bestehendes wird ziel- gruppenorientiert weiter- entwickelt. Kundenorien- tierte Lösungsvorschläge werden umgesetzt.</t>
  </si>
  <si>
    <t xml:space="preserve">Verkauf ist Aufgabe der Verkaufsabteilung. Eine Website existiert, wird aber nicht gepflegt. </t>
  </si>
  <si>
    <t xml:space="preserve">Verkauf ist gemeinsame Aufgabe von Verkaufs-abteilung und Führungs-kräften. Eine aktualisierte Website ist vorhanden und wird kommuniziert. </t>
  </si>
  <si>
    <t xml:space="preserve">Auch außerhalb des Verkauf tätige Mitarbeiter und sogar Kunden bringen Aufträge. Strategisches Internet-Marketing wird aktiv betrieben. </t>
  </si>
  <si>
    <t>Es fehlt das Gespräch mit den Mitarbeitern und über die Abteilungsgrenzen hinweg. Misstrauen und Tabus bestimmen den Alltag.</t>
  </si>
  <si>
    <t>Es wird nur innerhalb des gesetzlich vorgegeben Rahmens informiert.</t>
  </si>
  <si>
    <t>Es fehlt ein betriebliches Verbesserungs- und Vorschlagswesen. Die MA sollen tun, was gesagt wird.</t>
  </si>
  <si>
    <t>Ein Verbesserungs- und Vorschlagswesen existiert. Mitarbeiter machen vereinzelt Vorschläge (etwa 0,5 Vor- schläge pro Mitarbeiter und Jahr).</t>
  </si>
  <si>
    <t>Das traditionelle Verbesse- rungs- und Vorschlagswesen ist abgeschafft. Alle Mit- arbeiter suchen täglich nach Verbesserungen und setzen sie selbstständig um.</t>
  </si>
  <si>
    <t>Langjährige Betriebszugehörig-keit gilt als ausreichende Kompetenz. Weiterbildung ist als Überfluss angesehen.</t>
  </si>
  <si>
    <t>Lebenslanges Lernen gehört zur Unternehmenskultur und zum Arbeitsalltag. Mitarbeiter entscheiden selbstständig über ihre Weiterbildung.</t>
  </si>
  <si>
    <t>Jeder Mitarbeiter erhält nur sein festes Gehalt.</t>
  </si>
  <si>
    <t xml:space="preserve">Bei einem besonders guten Jahresergebnis wird eine einmalige Prämie an die MA ausbezahlt. Benefits werden systematisch angeboten (z. B. kostenlose Getränke </t>
  </si>
  <si>
    <t>und Obst).</t>
  </si>
  <si>
    <t xml:space="preserve">MA werden zu »Mit-Unterneh-mern«. Es besteht das Bewusst-sein für den gemeinsamen Erfolg. Die Kennzahlen für das MA-Engagement liegen im Branchenvergleich in den </t>
  </si>
  <si>
    <t>Top 10 %.</t>
  </si>
  <si>
    <t>Angst und Druck dominieren. MA werden als Kostenfaktor gesehen. Dass aus einem starken Team ein Wir-Gefühl und dadurch Bindung an das Unternehmen entsteht, wird</t>
  </si>
  <si>
    <t>übersehen.</t>
  </si>
  <si>
    <t>MA Bedürfnisse werden er-fragt und erste Erkenntnisse umgesetzt. Nur nach heraus-ragender Leistung erhalten MA Feedback. Ein Konzept zur Stärkung des Zusammenhalts</t>
  </si>
  <si>
    <t>wird entwickelt.</t>
  </si>
  <si>
    <t>Eine Kultur der gegenseitigen Wertschätzung wird praktiziert. Der Chef ist Mutmacher und Mentor, der den Prozess des Team-buildings aktiv begleitet.</t>
  </si>
  <si>
    <t>Die MA stehen im Mittel-punkt. Eine gemeinsame Wertebasis wurde erarbeitet und wird gelebt. Der Teamzu-sammenhalt und die Bindung ans Unternehmen sind sehr</t>
  </si>
  <si>
    <t xml:space="preserve"> hoch.</t>
  </si>
  <si>
    <t>Das Unternehmen ist geprägt von »Lust an Leistung«. Die Mitarbeiter finden Sinn in ihrer Arbeit. Der starke Teamgeist zieht Talente an, die Teil dieses Hochleistungsteams</t>
  </si>
  <si>
    <t>sein wollen.</t>
  </si>
  <si>
    <t>Man sieht, dass es wieder an der Zeit ist aufzuräumt. An Infotafeln hängen teilweise alte, verschmutzte und zerrissene Mitteilungen.</t>
  </si>
  <si>
    <t>Alle benötigten Werkzeuge und Dokumente (Papier und digital) werden übersichtlich aufbewahrt. Vereinzelt beginnen Mitarbeiter selbst- ständig Ordnung zu halten.</t>
  </si>
  <si>
    <t>Werkzeuge und Formulare sind beschriftet sowie sortiert und werden von Mitarbeitern schnell gefunden. Viele Mitar-beiter beginnen, selbstständig ihr Arbeitsumfeld zu</t>
  </si>
  <si>
    <t>standardisieren.</t>
  </si>
  <si>
    <t>Wartungs- und Reinigungs-pläne sind für das gesamte Unternehmen vorhanden. Es gibt unternehmensweite Ordnungsstandards für Regale, Schränke und Dateien.</t>
  </si>
  <si>
    <t>Regale, Schränke und digitale Ablageorte sind optimal organ-isiert und werden laufend verbessert. Alle Mitarbeiter leben die Standards für Sauberkeit und Ordnung.</t>
  </si>
  <si>
    <t xml:space="preserve">Die Erwartungen der Kunden und Kollegen sind Grundlage für die Leistungserstellung. Jeder Mitarbeiter ist für die Qualität seiner Arbeit verant- wortlich. Fehler werden </t>
  </si>
  <si>
    <t>analysiert.</t>
  </si>
  <si>
    <t>Mitarbeiter greifen Probleme auf und lösen diese systema- tisch allein oder in Gruppen. Verschwendung wird somit systematisch beseitigt.</t>
  </si>
  <si>
    <t>Bei jeder Tätigkeit wird über- prüft, ob sie zur Wertschöp-fung beiträgt. Die Kernprozes-se sind identifiziert und doku-mentiert. Verantwortliche wurden ernannt.</t>
  </si>
  <si>
    <t>Um Probleme im Ablauf zu verbergen, werden hohe Lagerbestände aufgebaut. Unnötige Bestände stapeln sich im gesamten Unternehmen.</t>
  </si>
  <si>
    <t>Führungskräfte und einzelne Mitarbeiter erkennen, dass die Bestände zu hoch sind und arbeiten punktuell an der Reduzierung.</t>
  </si>
  <si>
    <t>Viele Mitarbeiter haben erkannt, dass Bestands-senkungen zu reibungsloseren Prozessen führen.</t>
  </si>
  <si>
    <t>Alle haben erkannt, dass unter Beständen mehr als nur Lagerbestände zu verstehen sind, auch Maschinen, Autos, Akten, Büroflächen, Forderungen usw. zählen dazu.</t>
  </si>
  <si>
    <t>Alle Mitarbeiter unterstützen aktiv die Bestandsreduzierung, sowohl im Lager als auch in Bezug auf Maschinen, Geräte sowie analoge und digitale Dokumente.</t>
  </si>
  <si>
    <t>Durch systematische Verbes-serungen wurden minimale Bestände erreicht. Im gesamten Unternehmen sind selbststeuernde Regel- kreise (Kanban) installiert.</t>
  </si>
  <si>
    <t>Die Mitarbeiter arbeiten anhand von Tagesaufgaben bzw. Arbeitsplänen. Die Vorgaben sind wenig verlässlich, da sie teilweise veraltet sind.</t>
  </si>
  <si>
    <t>Die Arbeitseffizienz einiger Arbeitsplätze wird regelmäßig gemessen. Dazu wurden Kennzahlen erarbeitet.</t>
  </si>
  <si>
    <t>Es gibt messbare Ziele zur Leis-tungssteigerung für alle Arbeitsplätze (auf Basis aussagekräfti-ger Kennzahlen). Jeder Mitarbeiter möchte ständig besser werden.</t>
  </si>
  <si>
    <t>Die Mitarbeiter erreichen kontinuierliche Leistungs-steigerungen. Mitarbeiter mit ähnlichen Aufgaben bewerten sich gegenseitig (internes Benchmarking).</t>
  </si>
  <si>
    <t>Das Unternehmen vergleicht sich ständig mit anderen Unternehmen, um weitere Leistungssteigerungen zu erzielen (externes Bench-marking).</t>
  </si>
  <si>
    <t>Geschäftsleitung und Führungskräfte denken, Digitalisierung sei ein vorübergehender Hype bzw. betreffe das Unternehmen/ die Branche nicht.</t>
  </si>
  <si>
    <t>Geschäftsleitung und Führ-ungskräfte erkennen, dass Digitalisierung die Welt verändert und angegangen werden muss. Das Thema wird regelmäßig angesprochen.</t>
  </si>
  <si>
    <t>Geschäftsleitung und Füh-rungskräfte sind Vorbilder und Vorreiter in Sachen Digitali-sierung. Die Widerstände gegen den digitalen Wandel in der Organisation sind</t>
  </si>
  <si>
    <t xml:space="preserve"> ausgeräumt.</t>
  </si>
  <si>
    <t>Geschäftsleitung und Führungskräfte prägen eine Unternehmenskultur, in der die Digitalisierung elementarer Bestandteil ist.</t>
  </si>
  <si>
    <t>Es besteht Einigkeit, dass disruptive Einflüsse auch die eigene Branche revolution-ieren können. Ideen in Rich-tung neue Geschäftsmodelle werden diskutiert.</t>
  </si>
  <si>
    <t>Ein Prozess der automati-sierten Interessenten- und Kundengewinnung ist installiert. Umsätze werden generiert, sind aber noch nicht kostendeckend.</t>
  </si>
  <si>
    <t>Onlinemarketing-Kennzahlen wie Cost per Click, Absprung-raten und Earning per Lead sind Grundlage des Handelns. Umsätze/Erträge steigen stetig.</t>
  </si>
  <si>
    <t>Die Einflüsse der Digitalisier-ung werden mit den Mitarbei-tern nicht thematisiert.</t>
  </si>
  <si>
    <t>Digitalisierung wird mit Mit-arbeitern punktuell ange-sprochen. Schulungen erfol-gen – wenn überhaupt – sporadisch. Bei Bewerbern ist Digitalisierung kein Thema.</t>
  </si>
  <si>
    <t>Das Unternehmen versteht die disruptive Bedeutung neuer Plattformen. Es überdenkt die Folgen für das eigene Unternehmen.</t>
  </si>
  <si>
    <r>
      <t xml:space="preserve">1. Wie wird im Unternehmen geführt? Der </t>
    </r>
    <r>
      <rPr>
        <b/>
        <sz val="12"/>
        <color theme="3"/>
        <rFont val="Calibri"/>
        <family val="2"/>
        <scheme val="minor"/>
      </rPr>
      <t>Teamchef</t>
    </r>
  </si>
  <si>
    <r>
      <t xml:space="preserve">2. Wie ist das Verhalten und Verhältnis zum </t>
    </r>
    <r>
      <rPr>
        <b/>
        <sz val="12"/>
        <color theme="3"/>
        <rFont val="Calibri"/>
        <family val="2"/>
        <scheme val="minor"/>
      </rPr>
      <t>Kunden</t>
    </r>
    <r>
      <rPr>
        <sz val="12"/>
        <color theme="3"/>
        <rFont val="Calibri"/>
        <family val="2"/>
        <scheme val="minor"/>
      </rPr>
      <t>?</t>
    </r>
  </si>
  <si>
    <r>
      <t>3. Wie ist der Umgang mit den</t>
    </r>
    <r>
      <rPr>
        <b/>
        <sz val="12"/>
        <color theme="3"/>
        <rFont val="Calibri"/>
        <family val="2"/>
        <scheme val="minor"/>
      </rPr>
      <t xml:space="preserve"> Mitarbeiter</t>
    </r>
    <r>
      <rPr>
        <sz val="12"/>
        <color theme="3"/>
        <rFont val="Calibri"/>
        <family val="2"/>
        <scheme val="minor"/>
      </rPr>
      <t xml:space="preserve"> ausgeprägt?</t>
    </r>
  </si>
  <si>
    <r>
      <t xml:space="preserve">4. Wie sind bei Ihnen die </t>
    </r>
    <r>
      <rPr>
        <b/>
        <sz val="12"/>
        <color theme="3"/>
        <rFont val="Calibri"/>
        <family val="2"/>
        <scheme val="minor"/>
      </rPr>
      <t xml:space="preserve">Prozesse </t>
    </r>
    <r>
      <rPr>
        <sz val="12"/>
        <color theme="3"/>
        <rFont val="Calibri"/>
        <family val="2"/>
        <scheme val="minor"/>
      </rPr>
      <t>ausgebildet?</t>
    </r>
  </si>
  <si>
    <r>
      <t xml:space="preserve">5. Wie weit ist bei Ihnen die </t>
    </r>
    <r>
      <rPr>
        <b/>
        <sz val="12"/>
        <color theme="3"/>
        <rFont val="Calibri"/>
        <family val="2"/>
        <scheme val="minor"/>
      </rPr>
      <t>Digitalisierung</t>
    </r>
    <r>
      <rPr>
        <sz val="12"/>
        <color theme="3"/>
        <rFont val="Calibri"/>
        <family val="2"/>
        <scheme val="minor"/>
      </rPr>
      <t xml:space="preserve"> vorangeschritten?</t>
    </r>
  </si>
  <si>
    <t>Beschreibung:
Quick-Check-Unternehmens-Analyse</t>
  </si>
  <si>
    <t>https://www.proneu-group.com</t>
  </si>
  <si>
    <t>Auf Ihre Nachricht freue ich mich.</t>
  </si>
  <si>
    <t>Mitarbeiter werden zu Exper-ten und schulen sich auch gegenseitig in allen relevanten Bereichen. Bewerber werden gezielt auch wegen ihres »digitalen Potenzials«</t>
  </si>
  <si>
    <t xml:space="preserve"> eingestellt.</t>
  </si>
  <si>
    <t xml:space="preserve">Das aufgebaute Know-how wird angewandt und sorgt in allen Handlungsfeldern für Verbesser-ungen. Das steigert die Agilität und führt zu punktueller Prozess- </t>
  </si>
  <si>
    <t>beschleunigung.</t>
  </si>
  <si>
    <t>Der Einsatz vernetzter Technologien führt zu punktueller Prozess-automatisierung und Angebotserweiterung.</t>
  </si>
  <si>
    <t>Der Einsatz vernetzter Technologien führt zu umfassender und systematischer Prozess-automatisierung und Angebotserweiterung.</t>
  </si>
  <si>
    <t xml:space="preserve">Das Unternehmen setzt Tech-nologie optimal zur Prozess-automatisierung ein und gilt als Innovationsführer beim Einsatz neuer Technologien. Dadurch bestehen deutliche </t>
  </si>
  <si>
    <t>Wettbewerbsvorteile.</t>
  </si>
  <si>
    <t>Eine mittelfristige Unterneh-mensplanung (zwei bis drei Jahre) existiert.</t>
  </si>
  <si>
    <t>Das Gehalt ist an das Erreichen der Ziele gekoppelt. Die Mit-arbeiter tragen auf diese Weise das Unternehmens-risiko mit.</t>
  </si>
  <si>
    <t xml:space="preserve">Ein umfassender Jahresthemen-plan für die Öffentlichkeits-arbeit liegt vor. An der Unternehmensmarke wird gezielt gearbeitet. Das Internet wird systematisch zur Un-ternehmenspräsentation </t>
  </si>
  <si>
    <t>genutzt.</t>
  </si>
  <si>
    <t>Ein betriebliches Vorschlags- wesen fehlt. Einzelne MA in verantwortlichen Positionen bringen gelegentlich Vorschläge ein.</t>
  </si>
  <si>
    <t>4 bis 7 Vorschläge pro Mitarbeiter und Jahr. Die Umsetzungsquote beträgt mindestens zwei Drittel.</t>
  </si>
  <si>
    <t>Nur der Chef entscheidet. Dadurch ist er so stark ins Tagesgeschäft involviert, dass für strategische Über- legungen keine Zeit bleibt.</t>
  </si>
  <si>
    <t>Mitarbeitern wird gestattet, in begrenztem Rahmen selbstständig Entscheidungen zu treffen. Führungskräfte werden in strategische Entscheidungen mit ein-</t>
  </si>
  <si>
    <t xml:space="preserve"> bezogen</t>
  </si>
  <si>
    <t>Die Lieferantenbeziehungen sind auf die notwendigsten Kontakte (Preisverhandlungen, Quali-tät) beschränkt. Beziehungen zu sonstigen Netzwerkpartnern fehlen.</t>
  </si>
  <si>
    <t>Die Termintreue konnte auf 
80 % gesteigert werden. Alle Planungen erfolgen syste-matisch. Kunden und Kollegen werden vorab über Termin-verschiebungen informiert.</t>
  </si>
  <si>
    <t>Frank Mustermann</t>
  </si>
  <si>
    <t>Musterfirma GmbH</t>
  </si>
  <si>
    <r>
      <rPr>
        <b/>
        <sz val="11"/>
        <color theme="1"/>
        <rFont val="Calibri"/>
        <family val="2"/>
        <scheme val="minor"/>
      </rPr>
      <t xml:space="preserve">Handlungsfeld 1 </t>
    </r>
    <r>
      <rPr>
        <sz val="10"/>
        <color theme="1"/>
        <rFont val="Calibri"/>
        <family val="2"/>
        <scheme val="minor"/>
      </rPr>
      <t xml:space="preserve">
</t>
    </r>
    <r>
      <rPr>
        <b/>
        <sz val="10"/>
        <color theme="1"/>
        <rFont val="Calibri"/>
        <family val="2"/>
        <scheme val="minor"/>
      </rPr>
      <t xml:space="preserve">Führungspersön-
lichkeit entwickeln </t>
    </r>
  </si>
  <si>
    <r>
      <t xml:space="preserve">Handlungsfeld 1 </t>
    </r>
    <r>
      <rPr>
        <sz val="10"/>
        <color theme="1"/>
        <rFont val="Calibri"/>
        <family val="2"/>
        <scheme val="minor"/>
      </rPr>
      <t xml:space="preserve">
</t>
    </r>
    <r>
      <rPr>
        <b/>
        <sz val="10"/>
        <color theme="1"/>
        <rFont val="Calibri"/>
        <family val="2"/>
        <scheme val="minor"/>
      </rPr>
      <t xml:space="preserve">Führungspersön-
lichkeit entwickeln </t>
    </r>
  </si>
  <si>
    <r>
      <t>Handlungsfeld 2</t>
    </r>
    <r>
      <rPr>
        <sz val="10"/>
        <color theme="1"/>
        <rFont val="Calibri"/>
        <family val="2"/>
        <scheme val="minor"/>
      </rPr>
      <t xml:space="preserve">
</t>
    </r>
    <r>
      <rPr>
        <b/>
        <sz val="10"/>
        <color theme="1"/>
        <rFont val="Calibri"/>
        <family val="2"/>
        <scheme val="minor"/>
      </rPr>
      <t>Unternehmens-
leitbild festlegen</t>
    </r>
  </si>
  <si>
    <r>
      <rPr>
        <b/>
        <sz val="11"/>
        <color theme="1"/>
        <rFont val="Calibri"/>
        <family val="2"/>
        <scheme val="minor"/>
      </rPr>
      <t>Handlungsfeld 2</t>
    </r>
    <r>
      <rPr>
        <sz val="10"/>
        <color theme="1"/>
        <rFont val="Calibri"/>
        <family val="2"/>
        <scheme val="minor"/>
      </rPr>
      <t xml:space="preserve">
</t>
    </r>
    <r>
      <rPr>
        <b/>
        <sz val="10"/>
        <color theme="1"/>
        <rFont val="Calibri"/>
        <family val="2"/>
        <scheme val="minor"/>
      </rPr>
      <t>Unternehmens-
leitbild festlegen</t>
    </r>
  </si>
  <si>
    <r>
      <rPr>
        <b/>
        <sz val="11"/>
        <color theme="1"/>
        <rFont val="Calibri"/>
        <family val="2"/>
        <scheme val="minor"/>
      </rPr>
      <t xml:space="preserve">Handlungsfeld 3 </t>
    </r>
    <r>
      <rPr>
        <sz val="10"/>
        <color theme="1"/>
        <rFont val="Calibri"/>
        <family val="2"/>
        <scheme val="minor"/>
      </rPr>
      <t xml:space="preserve">
</t>
    </r>
    <r>
      <rPr>
        <b/>
        <sz val="10"/>
        <color theme="1"/>
        <rFont val="Calibri"/>
        <family val="2"/>
        <scheme val="minor"/>
      </rPr>
      <t>Strategisch 
planen</t>
    </r>
  </si>
  <si>
    <r>
      <t xml:space="preserve">Handlungsfeld 3 </t>
    </r>
    <r>
      <rPr>
        <sz val="10"/>
        <color theme="1"/>
        <rFont val="Calibri"/>
        <family val="2"/>
        <scheme val="minor"/>
      </rPr>
      <t xml:space="preserve">
</t>
    </r>
    <r>
      <rPr>
        <b/>
        <sz val="10"/>
        <color theme="1"/>
        <rFont val="Calibri"/>
        <family val="2"/>
        <scheme val="minor"/>
      </rPr>
      <t>Strategisch 
planen</t>
    </r>
  </si>
  <si>
    <r>
      <rPr>
        <b/>
        <sz val="11"/>
        <color theme="1"/>
        <rFont val="Calibri"/>
        <family val="2"/>
        <scheme val="minor"/>
      </rPr>
      <t xml:space="preserve">Handlungsfeld 4 </t>
    </r>
    <r>
      <rPr>
        <sz val="10"/>
        <color theme="1"/>
        <rFont val="Calibri"/>
        <family val="2"/>
        <scheme val="minor"/>
      </rPr>
      <t xml:space="preserve">
</t>
    </r>
    <r>
      <rPr>
        <b/>
        <sz val="10"/>
        <color theme="1"/>
        <rFont val="Calibri"/>
        <family val="2"/>
        <scheme val="minor"/>
      </rPr>
      <t>Mitarbeiter 
auswählen</t>
    </r>
  </si>
  <si>
    <r>
      <t xml:space="preserve">Handlungsfeld 4 </t>
    </r>
    <r>
      <rPr>
        <sz val="10"/>
        <color theme="1"/>
        <rFont val="Calibri"/>
        <family val="2"/>
        <scheme val="minor"/>
      </rPr>
      <t xml:space="preserve">
</t>
    </r>
    <r>
      <rPr>
        <b/>
        <sz val="10"/>
        <color theme="1"/>
        <rFont val="Calibri"/>
        <family val="2"/>
        <scheme val="minor"/>
      </rPr>
      <t>Mitarbeiter 
auswählen</t>
    </r>
  </si>
  <si>
    <r>
      <rPr>
        <b/>
        <sz val="11"/>
        <color theme="1"/>
        <rFont val="Calibri"/>
        <family val="2"/>
        <scheme val="minor"/>
      </rPr>
      <t xml:space="preserve">Handlungsfeld 5 </t>
    </r>
    <r>
      <rPr>
        <sz val="10"/>
        <color theme="1"/>
        <rFont val="Calibri"/>
        <family val="2"/>
        <scheme val="minor"/>
      </rPr>
      <t xml:space="preserve">
</t>
    </r>
    <r>
      <rPr>
        <b/>
        <sz val="10"/>
        <color theme="1"/>
        <rFont val="Calibri"/>
        <family val="2"/>
        <scheme val="minor"/>
      </rPr>
      <t>Erfolg 
vereinbaren</t>
    </r>
  </si>
  <si>
    <r>
      <t xml:space="preserve">Handlungsfeld 5 </t>
    </r>
    <r>
      <rPr>
        <sz val="10"/>
        <color theme="1"/>
        <rFont val="Calibri"/>
        <family val="2"/>
        <scheme val="minor"/>
      </rPr>
      <t xml:space="preserve">
</t>
    </r>
    <r>
      <rPr>
        <b/>
        <sz val="10"/>
        <color theme="1"/>
        <rFont val="Calibri"/>
        <family val="2"/>
        <scheme val="minor"/>
      </rPr>
      <t>Erfolg 
vereinbaren</t>
    </r>
  </si>
  <si>
    <r>
      <rPr>
        <b/>
        <sz val="11"/>
        <color theme="1"/>
        <rFont val="Calibri"/>
        <family val="2"/>
        <scheme val="minor"/>
      </rPr>
      <t>Handlungsfeld 6</t>
    </r>
    <r>
      <rPr>
        <sz val="10"/>
        <color theme="1"/>
        <rFont val="Calibri"/>
        <family val="2"/>
        <scheme val="minor"/>
      </rPr>
      <t xml:space="preserve"> 
</t>
    </r>
    <r>
      <rPr>
        <b/>
        <sz val="10"/>
        <color theme="1"/>
        <rFont val="Calibri"/>
        <family val="2"/>
        <scheme val="minor"/>
      </rPr>
      <t>Profitabel 
wirtschaften</t>
    </r>
  </si>
  <si>
    <r>
      <t>Handlungsfeld 6</t>
    </r>
    <r>
      <rPr>
        <sz val="10"/>
        <color theme="1"/>
        <rFont val="Calibri"/>
        <family val="2"/>
        <scheme val="minor"/>
      </rPr>
      <t xml:space="preserve"> 
</t>
    </r>
    <r>
      <rPr>
        <b/>
        <sz val="10"/>
        <color theme="1"/>
        <rFont val="Calibri"/>
        <family val="2"/>
        <scheme val="minor"/>
      </rPr>
      <t>Profitabel 
wirtschaften</t>
    </r>
  </si>
  <si>
    <r>
      <rPr>
        <b/>
        <sz val="11"/>
        <color theme="1"/>
        <rFont val="Calibri"/>
        <family val="2"/>
        <scheme val="minor"/>
      </rPr>
      <t xml:space="preserve">Handlungsfeld 7 </t>
    </r>
    <r>
      <rPr>
        <sz val="10"/>
        <color theme="1"/>
        <rFont val="Calibri"/>
        <family val="2"/>
        <scheme val="minor"/>
      </rPr>
      <t xml:space="preserve">
</t>
    </r>
    <r>
      <rPr>
        <b/>
        <sz val="10"/>
        <color theme="1"/>
        <rFont val="Calibri"/>
        <family val="2"/>
        <scheme val="minor"/>
      </rPr>
      <t xml:space="preserve">Unternehmens-
marke stärken  </t>
    </r>
  </si>
  <si>
    <r>
      <t xml:space="preserve">Handlungsfeld 7 </t>
    </r>
    <r>
      <rPr>
        <sz val="10"/>
        <color theme="1"/>
        <rFont val="Calibri"/>
        <family val="2"/>
        <scheme val="minor"/>
      </rPr>
      <t xml:space="preserve">
</t>
    </r>
    <r>
      <rPr>
        <b/>
        <sz val="10"/>
        <color theme="1"/>
        <rFont val="Calibri"/>
        <family val="2"/>
        <scheme val="minor"/>
      </rPr>
      <t xml:space="preserve">Unternehmens-
marke stärken  </t>
    </r>
  </si>
  <si>
    <t>Die Bewerberauswahl erfolgt nach Aufgabenbeschreibung und Anforderungsprofil. Eine regelmäßige Mitarbeiter-beurteilung ist eingeführt.</t>
  </si>
  <si>
    <t xml:space="preserve">Die Bewerberauswahl ist ein mehrstufiger Prozess aus Instrumenten wie Telefon-interview, Referenzencheck usw. Aus Mitarbeiterbeur-teilungen werden konkrete </t>
  </si>
  <si>
    <t xml:space="preserve"> Maßnahmen abgeleitet.</t>
  </si>
  <si>
    <t>Das Unternehmen ist faktisch Monopolist in einer Nische und damit Zielgruppen besitzer. Auch die zukünftigen Bedürfnisse der Zielgruppen werden erkannt.</t>
  </si>
  <si>
    <t>Systeme für fehlerfreie Pro- dukte und Prozesse werden für den gesamten Wertschöp- fungsprozess angewandt (inkl. externe Prozessbeteiligte).</t>
  </si>
  <si>
    <t>Testen und kontinuierliche Verbesserung lösen eine Kultur der Perfektion und Fehlervermeidung ab. 
Das Geschäftsmodell wird permanent in Frage gestellt.</t>
  </si>
  <si>
    <t>Name</t>
  </si>
  <si>
    <t>Datum</t>
  </si>
  <si>
    <r>
      <t>Pro</t>
    </r>
    <r>
      <rPr>
        <b/>
        <i/>
        <sz val="22"/>
        <color rgb="FF01436C"/>
        <rFont val="Calibri"/>
        <family val="2"/>
        <scheme val="minor"/>
      </rPr>
      <t>Neu</t>
    </r>
    <r>
      <rPr>
        <b/>
        <i/>
        <sz val="22"/>
        <color rgb="FFEB6A21"/>
        <rFont val="Calibri"/>
        <family val="2"/>
        <scheme val="minor"/>
      </rPr>
      <t xml:space="preserve"> Hüttenschmidt </t>
    </r>
    <r>
      <rPr>
        <b/>
        <i/>
        <sz val="22"/>
        <color rgb="FF01436C"/>
        <rFont val="Calibri"/>
        <family val="2"/>
        <scheme val="minor"/>
      </rPr>
      <t>Unternehmensberatung</t>
    </r>
  </si>
  <si>
    <t xml:space="preserve">Im Unternehmen gibt es 5 große Bereiche  die hier betrachtet werden. </t>
  </si>
  <si>
    <r>
      <t xml:space="preserve">In jedem der 5 Bereich finden Sie 7 Handlungsfelder mit jeweils 6 Aussagen. Diese beschreiben Situationen im Unternehmen.
Bitte gehen Sie die Handlungsfelder von links nach rechts durch. Bei der Beschreibung, die Ihr Unternehmen am Besten widerspiegelt, setzen Sie in das blaue Feld ein </t>
    </r>
    <r>
      <rPr>
        <b/>
        <sz val="12"/>
        <color theme="3"/>
        <rFont val="Calibri"/>
        <family val="2"/>
        <scheme val="minor"/>
      </rPr>
      <t>x</t>
    </r>
    <r>
      <rPr>
        <sz val="12"/>
        <color theme="3"/>
        <rFont val="Calibri"/>
        <family val="2"/>
        <scheme val="minor"/>
      </rPr>
      <t xml:space="preserve"> ein.
Auf der linken Seite erscheint der Bearbeitungsstatus.</t>
    </r>
  </si>
  <si>
    <t>Gern unterstützen wir Sie bei der Weiterentwicklung Ihres Unternehmens. Schreiben Sie uns eine Nachricht oder buchen Sie sich direkt ein 15-min Kennenlerngespräch.</t>
  </si>
  <si>
    <r>
      <t>Hier startet die</t>
    </r>
    <r>
      <rPr>
        <b/>
        <sz val="14"/>
        <color theme="3"/>
        <rFont val="Calibri"/>
        <family val="2"/>
        <scheme val="minor"/>
      </rPr>
      <t xml:space="preserve"> Quick-Check-Unternehmens-Analyse</t>
    </r>
    <r>
      <rPr>
        <sz val="14"/>
        <color theme="3"/>
        <rFont val="Calibri"/>
        <family val="2"/>
        <scheme val="minor"/>
      </rPr>
      <t xml:space="preserve">
Tragen Sie bitte </t>
    </r>
    <r>
      <rPr>
        <b/>
        <sz val="14"/>
        <color theme="3"/>
        <rFont val="Calibri"/>
        <family val="2"/>
        <scheme val="minor"/>
      </rPr>
      <t>hier</t>
    </r>
    <r>
      <rPr>
        <sz val="14"/>
        <color theme="3"/>
        <rFont val="Calibri"/>
        <family val="2"/>
        <scheme val="minor"/>
      </rPr>
      <t xml:space="preserve"> Ihren</t>
    </r>
  </si>
  <si>
    <t>Nach dem Sie die 5 Bereiche beantwortet haben, werden Sie auf Auswerteseite geführt.</t>
  </si>
  <si>
    <t>Auswertung: Quick-Check-Unternehmens-Analyse</t>
  </si>
  <si>
    <t>Je kleiner die Fläche im Graphen, desto besser ist Ihr Unternehmen entwickelt!</t>
  </si>
  <si>
    <t>Glückwunsch, Sie haben die Auswertung erfolgreich abgeschlossen.
Sind Sie mit dem Ergebniss zu frieden? Oder wollen Sie anfangen sich in den einzelen Bereiche zuverbessern?
Gern unterstützen wir Sie bei der Weiterentwicklung Ihres Unternehmens. Schreiben Sie uns eine Nachricht oder buchen Sie sich direkt ein 15-min Kennenlerngespräch.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</si>
</sst>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
    <numFmt numFmtId="165" formatCode="&quot;Datum: &quot;dd/mm/yyyy"/>
    <numFmt numFmtId="166" formatCode="&quot;Sie haben &quot;0"/>
    <numFmt numFmtId="167" formatCode="\ 0\ &quot; Punkte&quot;"/>
    <numFmt numFmtId="168" formatCode="&quot;Sie haben über alle Bereiche &quot;0"/>
  </numFmts>
  <fonts count="52" x14ac:knownFonts="1">
    <font>
      <sz val="11"/>
      <color theme="1"/>
      <name val="Calibri"/>
      <family val="2"/>
      <scheme val="minor"/>
    </font>
    <font>
      <b/>
      <sz val="11"/>
      <color theme="1"/>
      <name val="Calibri"/>
      <family val="2"/>
      <scheme val="minor"/>
    </font>
    <font>
      <sz val="8"/>
      <name val="Calibri"/>
      <family val="2"/>
      <scheme val="minor"/>
    </font>
    <font>
      <sz val="10"/>
      <color theme="1"/>
      <name val="Calibri"/>
      <family val="2"/>
      <scheme val="minor"/>
    </font>
    <font>
      <sz val="9"/>
      <color theme="1"/>
      <name val="Calibri"/>
      <family val="2"/>
      <scheme val="minor"/>
    </font>
    <font>
      <b/>
      <sz val="11"/>
      <color rgb="FF01436C"/>
      <name val="Calibri"/>
      <family val="2"/>
      <scheme val="minor"/>
    </font>
    <font>
      <b/>
      <sz val="14"/>
      <color rgb="FF01436C"/>
      <name val="Calibri"/>
      <family val="2"/>
      <scheme val="minor"/>
    </font>
    <font>
      <sz val="6"/>
      <color theme="1"/>
      <name val="Calibri"/>
      <family val="2"/>
      <scheme val="minor"/>
    </font>
    <font>
      <b/>
      <sz val="18"/>
      <color theme="1"/>
      <name val="Calibri"/>
      <family val="2"/>
      <scheme val="minor"/>
    </font>
    <font>
      <sz val="11"/>
      <color theme="0"/>
      <name val="Calibri"/>
      <family val="2"/>
      <scheme val="minor"/>
    </font>
    <font>
      <sz val="9"/>
      <color theme="0"/>
      <name val="Calibri"/>
      <family val="2"/>
      <scheme val="minor"/>
    </font>
    <font>
      <b/>
      <sz val="22"/>
      <color theme="4"/>
      <name val="Calibri"/>
      <family val="2"/>
      <scheme val="minor"/>
    </font>
    <font>
      <sz val="11"/>
      <name val="Calibri"/>
      <family val="2"/>
      <scheme val="minor"/>
    </font>
    <font>
      <b/>
      <sz val="12"/>
      <color rgb="FF231F20"/>
      <name val="Calibri"/>
      <family val="2"/>
      <scheme val="minor"/>
    </font>
    <font>
      <b/>
      <sz val="20"/>
      <color theme="4"/>
      <name val="Calibri"/>
      <family val="2"/>
      <scheme val="minor"/>
    </font>
    <font>
      <b/>
      <sz val="11"/>
      <name val="Calibri"/>
      <family val="2"/>
      <scheme val="minor"/>
    </font>
    <font>
      <b/>
      <sz val="24"/>
      <color rgb="FFFF0000"/>
      <name val="Calibri"/>
      <family val="2"/>
      <scheme val="minor"/>
    </font>
    <font>
      <b/>
      <sz val="18"/>
      <color rgb="FF01436C"/>
      <name val="Calibri"/>
      <family val="2"/>
      <scheme val="minor"/>
    </font>
    <font>
      <b/>
      <sz val="10"/>
      <color theme="1"/>
      <name val="Calibri"/>
      <family val="2"/>
      <scheme val="minor"/>
    </font>
    <font>
      <sz val="7"/>
      <color theme="1"/>
      <name val="Calibri"/>
      <family val="2"/>
      <scheme val="minor"/>
    </font>
    <font>
      <b/>
      <i/>
      <sz val="11"/>
      <color rgb="FFEB6A21"/>
      <name val="Calibri"/>
      <family val="2"/>
      <scheme val="minor"/>
    </font>
    <font>
      <b/>
      <i/>
      <sz val="11"/>
      <color rgb="FF01436C"/>
      <name val="Calibri"/>
      <family val="2"/>
      <scheme val="minor"/>
    </font>
    <font>
      <sz val="10"/>
      <color rgb="FF808080"/>
      <name val="Calibri"/>
      <family val="2"/>
      <scheme val="minor"/>
    </font>
    <font>
      <sz val="7"/>
      <color rgb="FF808080"/>
      <name val="Calibri"/>
      <family val="2"/>
      <scheme val="minor"/>
    </font>
    <font>
      <u/>
      <sz val="11"/>
      <color theme="10"/>
      <name val="Calibri"/>
      <family val="2"/>
      <scheme val="minor"/>
    </font>
    <font>
      <u/>
      <sz val="11"/>
      <color theme="3"/>
      <name val="Calibri"/>
      <family val="2"/>
      <scheme val="minor"/>
    </font>
    <font>
      <sz val="11"/>
      <color theme="3"/>
      <name val="Calibri"/>
      <family val="2"/>
      <scheme val="minor"/>
    </font>
    <font>
      <sz val="9"/>
      <color theme="3"/>
      <name val="Calibri"/>
      <family val="2"/>
      <scheme val="minor"/>
    </font>
    <font>
      <u/>
      <sz val="11"/>
      <color rgb="FF01436C"/>
      <name val="Calibri"/>
      <family val="2"/>
      <scheme val="minor"/>
    </font>
    <font>
      <u/>
      <sz val="7"/>
      <color rgb="FF01436C"/>
      <name val="Calibri"/>
      <family val="2"/>
      <scheme val="minor"/>
    </font>
    <font>
      <b/>
      <sz val="20"/>
      <color theme="3"/>
      <name val="Calibri"/>
      <family val="2"/>
      <scheme val="minor"/>
    </font>
    <font>
      <sz val="12"/>
      <color theme="3"/>
      <name val="Calibri"/>
      <family val="2"/>
      <scheme val="minor"/>
    </font>
    <font>
      <b/>
      <sz val="12"/>
      <color theme="3"/>
      <name val="Calibri"/>
      <family val="2"/>
      <scheme val="minor"/>
    </font>
    <font>
      <b/>
      <u/>
      <sz val="11"/>
      <color theme="3"/>
      <name val="Calibri"/>
      <family val="2"/>
      <scheme val="minor"/>
    </font>
    <font>
      <sz val="22"/>
      <color theme="1"/>
      <name val="Calibri"/>
      <family val="2"/>
      <scheme val="minor"/>
    </font>
    <font>
      <b/>
      <sz val="11"/>
      <color theme="0"/>
      <name val="Calibri"/>
      <family val="2"/>
      <scheme val="minor"/>
    </font>
    <font>
      <sz val="11"/>
      <color rgb="FF808080"/>
      <name val="Calibri"/>
      <family val="2"/>
      <scheme val="minor"/>
    </font>
    <font>
      <b/>
      <i/>
      <sz val="22"/>
      <color rgb="FFEB6A21"/>
      <name val="Calibri"/>
      <family val="2"/>
      <scheme val="minor"/>
    </font>
    <font>
      <b/>
      <i/>
      <sz val="22"/>
      <color rgb="FF01436C"/>
      <name val="Calibri"/>
      <family val="2"/>
      <scheme val="minor"/>
    </font>
    <font>
      <sz val="22"/>
      <color rgb="FF808080"/>
      <name val="Calibri"/>
      <family val="2"/>
      <scheme val="minor"/>
    </font>
    <font>
      <u/>
      <sz val="22"/>
      <color rgb="FF01436C"/>
      <name val="Calibri"/>
      <family val="2"/>
      <scheme val="minor"/>
    </font>
    <font>
      <u/>
      <sz val="22"/>
      <color theme="3"/>
      <name val="Calibri"/>
      <family val="2"/>
      <scheme val="minor"/>
    </font>
    <font>
      <sz val="14"/>
      <color theme="3"/>
      <name val="Calibri"/>
      <family val="2"/>
      <scheme val="minor"/>
    </font>
    <font>
      <b/>
      <sz val="14"/>
      <color theme="3"/>
      <name val="Calibri"/>
      <family val="2"/>
      <scheme val="minor"/>
    </font>
    <font>
      <sz val="5"/>
      <color theme="1"/>
      <name val="Calibri"/>
      <family val="2"/>
      <scheme val="minor"/>
    </font>
    <font>
      <b/>
      <sz val="22"/>
      <color theme="3"/>
      <name val="Calibri"/>
      <family val="2"/>
      <scheme val="minor"/>
    </font>
    <font>
      <b/>
      <sz val="36"/>
      <color theme="3"/>
      <name val="Calibri"/>
      <family val="2"/>
      <scheme val="minor"/>
    </font>
    <font>
      <b/>
      <sz val="16"/>
      <color theme="4"/>
      <name val="Calibri"/>
      <family val="2"/>
      <scheme val="minor"/>
    </font>
    <font>
      <b/>
      <sz val="28"/>
      <color theme="3"/>
      <name val="Calibri"/>
      <family val="2"/>
      <scheme val="minor"/>
    </font>
    <font>
      <sz val="28"/>
      <color theme="3"/>
      <name val="Calibri"/>
      <family val="2"/>
      <scheme val="minor"/>
    </font>
    <font>
      <sz val="22"/>
      <color theme="3"/>
      <name val="Calibri"/>
      <family val="2"/>
      <scheme val="minor"/>
    </font>
    <font>
      <b/>
      <sz val="18"/>
      <color theme="0"/>
      <name val="Calibri"/>
      <family val="2"/>
      <scheme val="minor"/>
    </font>
  </fonts>
  <fills count="3">
    <fill>
      <patternFill patternType="none"/>
    </fill>
    <fill>
      <patternFill patternType="gray125"/>
    </fill>
    <fill>
      <patternFill patternType="solid">
        <fgColor theme="3" tint="0.79998168889431442"/>
        <bgColor indexed="64"/>
      </patternFill>
    </fill>
  </fills>
  <borders count="1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auto="1"/>
      </top>
      <bottom/>
      <diagonal/>
    </border>
    <border>
      <left/>
      <right/>
      <top/>
      <bottom style="thin">
        <color auto="1"/>
      </bottom>
      <diagonal/>
    </border>
  </borders>
  <cellStyleXfs count="2">
    <xf numFmtId="0" fontId="0" fillId="0" borderId="0"/>
    <xf numFmtId="0" fontId="24" fillId="0" borderId="0" applyNumberFormat="0" applyFill="0" applyBorder="0" applyAlignment="0" applyProtection="0"/>
  </cellStyleXfs>
  <cellXfs count="152">
    <xf numFmtId="0" fontId="0" fillId="0" borderId="0" xfId="0"/>
    <xf numFmtId="0" fontId="4" fillId="0" borderId="0" xfId="0" applyFont="1" applyBorder="1" applyAlignment="1">
      <alignment horizontal="left" vertical="top" indent="1"/>
    </xf>
    <xf numFmtId="0" fontId="0" fillId="0" borderId="1" xfId="0" applyFont="1" applyBorder="1" applyAlignment="1">
      <alignment horizontal="left" vertical="top" indent="1"/>
    </xf>
    <xf numFmtId="0" fontId="0" fillId="0" borderId="0" xfId="0" applyFont="1" applyBorder="1" applyAlignment="1">
      <alignment horizontal="left" vertical="top" indent="1"/>
    </xf>
    <xf numFmtId="0" fontId="0" fillId="0" borderId="0" xfId="0" applyFont="1" applyBorder="1"/>
    <xf numFmtId="0" fontId="0" fillId="0" borderId="0" xfId="0" applyFont="1" applyBorder="1" applyAlignment="1">
      <alignment horizontal="left" indent="1"/>
    </xf>
    <xf numFmtId="0" fontId="3" fillId="0" borderId="0" xfId="0" applyFont="1" applyBorder="1" applyAlignment="1">
      <alignment horizontal="left" vertical="top" indent="1"/>
    </xf>
    <xf numFmtId="0" fontId="4" fillId="0" borderId="0" xfId="0" applyFont="1" applyBorder="1" applyAlignment="1">
      <alignment horizontal="left" vertical="top" wrapText="1" indent="1"/>
    </xf>
    <xf numFmtId="0" fontId="4" fillId="0" borderId="7" xfId="0" applyFont="1" applyBorder="1" applyAlignment="1">
      <alignment horizontal="left" vertical="top" indent="1"/>
    </xf>
    <xf numFmtId="0" fontId="4" fillId="0" borderId="12" xfId="0" applyFont="1" applyBorder="1" applyAlignment="1">
      <alignment horizontal="left" vertical="top" indent="1"/>
    </xf>
    <xf numFmtId="0" fontId="4" fillId="0" borderId="8" xfId="0" applyFont="1" applyBorder="1" applyAlignment="1">
      <alignment horizontal="left" vertical="top" indent="1"/>
    </xf>
    <xf numFmtId="0" fontId="6" fillId="0" borderId="0" xfId="0" applyFont="1" applyBorder="1" applyAlignment="1">
      <alignment horizontal="left" vertical="center" indent="1"/>
    </xf>
    <xf numFmtId="0" fontId="7" fillId="0" borderId="0" xfId="0" applyFont="1" applyBorder="1" applyAlignment="1">
      <alignment horizontal="right" vertical="top" indent="1"/>
    </xf>
    <xf numFmtId="0" fontId="0" fillId="0" borderId="0" xfId="0" applyFont="1" applyBorder="1" applyAlignment="1">
      <alignment vertical="top"/>
    </xf>
    <xf numFmtId="0" fontId="3" fillId="0" borderId="0"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0" fillId="0" borderId="0" xfId="0" applyAlignment="1">
      <alignment horizontal="center"/>
    </xf>
    <xf numFmtId="0" fontId="0" fillId="0" borderId="0" xfId="0" applyAlignment="1">
      <alignment horizontal="center" vertical="center"/>
    </xf>
    <xf numFmtId="0" fontId="9" fillId="0" borderId="0" xfId="0" applyFont="1" applyBorder="1"/>
    <xf numFmtId="0" fontId="12" fillId="0" borderId="0" xfId="0" applyFont="1"/>
    <xf numFmtId="0" fontId="11" fillId="0" borderId="0" xfId="0" applyFont="1" applyAlignment="1">
      <alignment vertical="center" wrapText="1"/>
    </xf>
    <xf numFmtId="0" fontId="14" fillId="0" borderId="0" xfId="0" applyFont="1" applyAlignment="1">
      <alignment vertical="center" wrapText="1"/>
    </xf>
    <xf numFmtId="0" fontId="14" fillId="0" borderId="0" xfId="0" applyFont="1" applyAlignment="1">
      <alignment vertical="center"/>
    </xf>
    <xf numFmtId="0" fontId="1" fillId="0" borderId="0" xfId="0" applyFont="1" applyAlignment="1">
      <alignment vertical="center" wrapText="1"/>
    </xf>
    <xf numFmtId="0" fontId="12" fillId="0" borderId="0" xfId="0" applyFont="1" applyAlignment="1">
      <alignment vertical="center" wrapText="1"/>
    </xf>
    <xf numFmtId="0" fontId="0" fillId="0" borderId="0" xfId="0" applyProtection="1"/>
    <xf numFmtId="0" fontId="12" fillId="0" borderId="0" xfId="0" applyFont="1" applyProtection="1"/>
    <xf numFmtId="0" fontId="9" fillId="0" borderId="0" xfId="0" applyFont="1" applyProtection="1"/>
    <xf numFmtId="0" fontId="12" fillId="0" borderId="0" xfId="0" applyFont="1" applyAlignment="1" applyProtection="1">
      <alignment horizontal="center" vertical="center"/>
    </xf>
    <xf numFmtId="0" fontId="12" fillId="0" borderId="0" xfId="0" applyFont="1" applyAlignment="1" applyProtection="1">
      <alignment horizontal="center" vertical="center" wrapText="1"/>
    </xf>
    <xf numFmtId="0" fontId="12" fillId="0" borderId="0" xfId="0" applyFont="1" applyAlignment="1" applyProtection="1">
      <alignment horizontal="center"/>
    </xf>
    <xf numFmtId="0" fontId="4" fillId="0" borderId="1" xfId="0" applyFont="1" applyBorder="1" applyAlignment="1">
      <alignment horizontal="center" vertical="center" wrapText="1"/>
    </xf>
    <xf numFmtId="0" fontId="0" fillId="0" borderId="0" xfId="0" applyFont="1" applyBorder="1" applyAlignment="1">
      <alignment vertical="center"/>
    </xf>
    <xf numFmtId="0" fontId="1" fillId="0" borderId="0" xfId="0" applyFont="1" applyBorder="1" applyAlignment="1">
      <alignment vertical="center"/>
    </xf>
    <xf numFmtId="165" fontId="5" fillId="0" borderId="0" xfId="0" applyNumberFormat="1" applyFont="1" applyBorder="1" applyAlignment="1">
      <alignment horizontal="left" vertical="top" indent="1"/>
    </xf>
    <xf numFmtId="0" fontId="1" fillId="0" borderId="0" xfId="0" applyFont="1" applyAlignment="1">
      <alignment horizontal="center" vertical="center" wrapText="1"/>
    </xf>
    <xf numFmtId="0" fontId="1" fillId="0" borderId="0" xfId="0" applyFont="1" applyAlignment="1">
      <alignment horizontal="right" vertical="center"/>
    </xf>
    <xf numFmtId="0" fontId="9" fillId="0" borderId="0" xfId="0" applyFont="1"/>
    <xf numFmtId="2" fontId="12" fillId="0" borderId="0" xfId="0" applyNumberFormat="1" applyFont="1"/>
    <xf numFmtId="2" fontId="12" fillId="0" borderId="0" xfId="0" applyNumberFormat="1" applyFont="1" applyAlignment="1">
      <alignment horizontal="left"/>
    </xf>
    <xf numFmtId="0" fontId="3" fillId="0" borderId="2" xfId="0" applyFont="1" applyBorder="1" applyAlignment="1">
      <alignment horizontal="left" vertical="top" wrapText="1" indent="1"/>
    </xf>
    <xf numFmtId="167" fontId="9" fillId="0" borderId="0" xfId="0" applyNumberFormat="1" applyFont="1"/>
    <xf numFmtId="0" fontId="19" fillId="0" borderId="0" xfId="0" applyFont="1" applyBorder="1" applyAlignment="1">
      <alignment horizontal="left" vertical="top" wrapText="1" indent="1"/>
    </xf>
    <xf numFmtId="0" fontId="19" fillId="0" borderId="9" xfId="0" applyFont="1" applyBorder="1" applyAlignment="1">
      <alignment horizontal="left" vertical="center" wrapText="1" indent="1"/>
    </xf>
    <xf numFmtId="0" fontId="19" fillId="0" borderId="10" xfId="0" applyFont="1" applyBorder="1" applyAlignment="1">
      <alignment horizontal="left" vertical="center" wrapText="1" indent="1"/>
    </xf>
    <xf numFmtId="0" fontId="19" fillId="0" borderId="0" xfId="0" applyFont="1" applyBorder="1" applyAlignment="1">
      <alignment horizontal="left" vertical="center" wrapText="1" indent="1"/>
    </xf>
    <xf numFmtId="0" fontId="19" fillId="0" borderId="7" xfId="0" applyFont="1" applyBorder="1" applyAlignment="1">
      <alignment horizontal="left" vertical="top" indent="1"/>
    </xf>
    <xf numFmtId="0" fontId="19" fillId="0" borderId="12" xfId="0" applyFont="1" applyBorder="1" applyAlignment="1">
      <alignment horizontal="left" vertical="top" indent="1"/>
    </xf>
    <xf numFmtId="0" fontId="19" fillId="0" borderId="8" xfId="0" applyFont="1" applyBorder="1" applyAlignment="1">
      <alignment horizontal="left" vertical="top" indent="1"/>
    </xf>
    <xf numFmtId="0" fontId="19" fillId="0" borderId="0" xfId="0" applyFont="1" applyBorder="1" applyAlignment="1">
      <alignment horizontal="left" vertical="top" indent="1"/>
    </xf>
    <xf numFmtId="0" fontId="0" fillId="0" borderId="0" xfId="0" applyAlignment="1">
      <alignment wrapText="1"/>
    </xf>
    <xf numFmtId="0" fontId="0" fillId="0" borderId="0" xfId="0" applyAlignment="1">
      <alignment vertical="center"/>
    </xf>
    <xf numFmtId="0" fontId="20" fillId="0" borderId="0" xfId="0" applyFont="1" applyAlignment="1">
      <alignment vertical="center"/>
    </xf>
    <xf numFmtId="0" fontId="22" fillId="0" borderId="0" xfId="0" applyFont="1" applyAlignment="1">
      <alignment vertical="center"/>
    </xf>
    <xf numFmtId="0" fontId="25" fillId="0" borderId="0" xfId="1" applyFont="1" applyAlignment="1">
      <alignment vertical="center"/>
    </xf>
    <xf numFmtId="0" fontId="26" fillId="0" borderId="0" xfId="0" applyFont="1" applyBorder="1"/>
    <xf numFmtId="0" fontId="27" fillId="0" borderId="0" xfId="0" applyFont="1" applyBorder="1" applyAlignment="1">
      <alignment horizontal="center" vertical="center"/>
    </xf>
    <xf numFmtId="0" fontId="10" fillId="0" borderId="0" xfId="0" applyFont="1" applyAlignment="1">
      <alignment horizontal="center" vertical="center"/>
    </xf>
    <xf numFmtId="0" fontId="28" fillId="0" borderId="0" xfId="1" applyFont="1" applyAlignment="1">
      <alignment vertical="center"/>
    </xf>
    <xf numFmtId="0" fontId="0" fillId="0" borderId="0" xfId="0" applyAlignment="1"/>
    <xf numFmtId="0" fontId="23" fillId="0" borderId="0" xfId="0" applyFont="1" applyAlignment="1"/>
    <xf numFmtId="0" fontId="29" fillId="0" borderId="0" xfId="1" applyFont="1" applyAlignment="1">
      <alignment vertical="center"/>
    </xf>
    <xf numFmtId="0" fontId="3" fillId="0" borderId="9" xfId="0" applyFont="1" applyBorder="1" applyAlignment="1">
      <alignment horizontal="left" vertical="center" wrapText="1" indent="1"/>
    </xf>
    <xf numFmtId="0" fontId="4" fillId="0" borderId="3" xfId="0" applyFont="1" applyBorder="1" applyAlignment="1">
      <alignment horizontal="center" vertical="center" wrapText="1"/>
    </xf>
    <xf numFmtId="0" fontId="3" fillId="0" borderId="9" xfId="0" applyFont="1" applyBorder="1" applyAlignment="1">
      <alignment horizontal="left" vertical="top" wrapText="1" indent="1"/>
    </xf>
    <xf numFmtId="0" fontId="19" fillId="0" borderId="10" xfId="0" applyFont="1" applyBorder="1" applyAlignment="1">
      <alignment horizontal="left" vertical="top" wrapText="1" indent="1"/>
    </xf>
    <xf numFmtId="0" fontId="19" fillId="0" borderId="9" xfId="0" applyFont="1" applyBorder="1" applyAlignment="1">
      <alignment horizontal="left" vertical="top" wrapText="1" indent="1"/>
    </xf>
    <xf numFmtId="0" fontId="14" fillId="0" borderId="0" xfId="0" applyFont="1" applyAlignment="1" applyProtection="1">
      <alignment vertical="center" wrapText="1"/>
    </xf>
    <xf numFmtId="0" fontId="3" fillId="0" borderId="3" xfId="0" applyFont="1" applyBorder="1" applyAlignment="1">
      <alignment horizontal="center" vertical="center" wrapText="1"/>
    </xf>
    <xf numFmtId="0" fontId="19" fillId="2" borderId="4" xfId="0" applyFont="1" applyFill="1" applyBorder="1" applyAlignment="1" applyProtection="1">
      <alignment horizontal="center" vertical="center" wrapText="1"/>
      <protection locked="0"/>
    </xf>
    <xf numFmtId="0" fontId="19" fillId="0" borderId="10" xfId="0" applyFont="1" applyBorder="1" applyAlignment="1">
      <alignment horizontal="center" vertical="center" wrapText="1"/>
    </xf>
    <xf numFmtId="0" fontId="3" fillId="0" borderId="9" xfId="0" applyFont="1" applyBorder="1" applyAlignment="1">
      <alignment horizontal="left" wrapText="1" indent="1"/>
    </xf>
    <xf numFmtId="0" fontId="19" fillId="0" borderId="9" xfId="0" applyFont="1" applyBorder="1" applyAlignment="1">
      <alignment horizontal="left" wrapText="1" indent="1"/>
    </xf>
    <xf numFmtId="0" fontId="15" fillId="0" borderId="0" xfId="0" applyFont="1" applyBorder="1" applyAlignment="1">
      <alignment wrapText="1"/>
    </xf>
    <xf numFmtId="0" fontId="0" fillId="0" borderId="0" xfId="0" applyFont="1" applyBorder="1" applyAlignment="1"/>
    <xf numFmtId="0" fontId="15" fillId="0" borderId="0" xfId="0" applyFont="1" applyBorder="1" applyAlignment="1">
      <alignment vertical="center" wrapText="1"/>
    </xf>
    <xf numFmtId="0" fontId="1" fillId="0" borderId="2" xfId="0" applyFont="1" applyBorder="1" applyAlignment="1">
      <alignment horizontal="left" vertical="top" wrapText="1" indent="1"/>
    </xf>
    <xf numFmtId="0" fontId="3" fillId="0" borderId="0" xfId="0" applyFont="1" applyBorder="1" applyAlignment="1">
      <alignment horizontal="left" vertical="top" wrapText="1" indent="1"/>
    </xf>
    <xf numFmtId="0" fontId="16" fillId="0" borderId="0" xfId="0" applyFont="1" applyAlignment="1">
      <alignment vertical="center" wrapText="1"/>
    </xf>
    <xf numFmtId="0" fontId="37" fillId="0" borderId="0" xfId="0" applyFont="1" applyAlignment="1">
      <alignment horizontal="left" vertical="center" indent="3"/>
    </xf>
    <xf numFmtId="0" fontId="34" fillId="0" borderId="0" xfId="0" applyFont="1" applyAlignment="1">
      <alignment horizontal="left" vertical="center" indent="3"/>
    </xf>
    <xf numFmtId="0" fontId="39" fillId="0" borderId="0" xfId="0" applyFont="1" applyAlignment="1">
      <alignment horizontal="left" vertical="center" indent="3"/>
    </xf>
    <xf numFmtId="0" fontId="40" fillId="0" borderId="0" xfId="1" applyFont="1" applyAlignment="1">
      <alignment horizontal="left" vertical="center" indent="3"/>
    </xf>
    <xf numFmtId="0" fontId="41" fillId="0" borderId="0" xfId="1" applyFont="1" applyAlignment="1">
      <alignment horizontal="left" vertical="center" indent="3"/>
    </xf>
    <xf numFmtId="0" fontId="36" fillId="0" borderId="0" xfId="0" applyFont="1" applyAlignment="1">
      <alignment horizontal="left" indent="3"/>
    </xf>
    <xf numFmtId="0" fontId="28" fillId="0" borderId="0" xfId="1" applyFont="1" applyAlignment="1">
      <alignment horizontal="left" vertical="center" indent="3"/>
    </xf>
    <xf numFmtId="0" fontId="0" fillId="0" borderId="0" xfId="0" applyBorder="1"/>
    <xf numFmtId="0" fontId="31" fillId="0" borderId="0" xfId="0" applyFont="1" applyBorder="1"/>
    <xf numFmtId="0" fontId="33" fillId="0" borderId="0" xfId="1" applyFont="1" applyFill="1" applyBorder="1" applyAlignment="1" applyProtection="1">
      <alignment horizontal="center" vertical="center"/>
    </xf>
    <xf numFmtId="0" fontId="31" fillId="0" borderId="0" xfId="0" applyFont="1" applyBorder="1" applyAlignment="1">
      <alignment horizontal="left" vertical="center" wrapText="1"/>
    </xf>
    <xf numFmtId="0" fontId="26" fillId="0" borderId="0" xfId="0" applyFont="1" applyBorder="1" applyAlignment="1">
      <alignment vertical="center"/>
    </xf>
    <xf numFmtId="0" fontId="0" fillId="0" borderId="0" xfId="0" applyBorder="1" applyAlignment="1">
      <alignment vertical="center"/>
    </xf>
    <xf numFmtId="0" fontId="20" fillId="0" borderId="0" xfId="0" applyFont="1" applyBorder="1" applyAlignment="1">
      <alignment vertical="center"/>
    </xf>
    <xf numFmtId="0" fontId="22" fillId="0" borderId="0" xfId="0" applyFont="1" applyBorder="1" applyAlignment="1">
      <alignment vertical="center"/>
    </xf>
    <xf numFmtId="0" fontId="28" fillId="0" borderId="0" xfId="1" applyFont="1" applyBorder="1" applyAlignment="1">
      <alignment vertical="center"/>
    </xf>
    <xf numFmtId="0" fontId="25" fillId="0" borderId="0" xfId="1" applyFont="1" applyBorder="1" applyAlignment="1">
      <alignment vertical="center"/>
    </xf>
    <xf numFmtId="0" fontId="23" fillId="0" borderId="0" xfId="0" applyFont="1" applyBorder="1" applyAlignment="1"/>
    <xf numFmtId="0" fontId="0" fillId="0" borderId="0" xfId="0" applyBorder="1" applyAlignment="1"/>
    <xf numFmtId="0" fontId="29" fillId="0" borderId="0" xfId="1" applyFont="1" applyBorder="1" applyAlignment="1">
      <alignment vertical="center"/>
    </xf>
    <xf numFmtId="0" fontId="43" fillId="0" borderId="0" xfId="0" applyFont="1" applyBorder="1" applyAlignment="1">
      <alignment horizontal="right" vertical="center" wrapText="1" indent="1"/>
    </xf>
    <xf numFmtId="0" fontId="42" fillId="2" borderId="0" xfId="0" applyFont="1" applyFill="1" applyBorder="1" applyAlignment="1" applyProtection="1">
      <alignment horizontal="left" vertical="center"/>
      <protection locked="0"/>
    </xf>
    <xf numFmtId="0" fontId="43" fillId="0" borderId="0" xfId="0" applyFont="1" applyBorder="1" applyAlignment="1">
      <alignment horizontal="right" vertical="center" indent="1"/>
    </xf>
    <xf numFmtId="14" fontId="42" fillId="2" borderId="0" xfId="0" applyNumberFormat="1" applyFont="1" applyFill="1" applyBorder="1" applyAlignment="1" applyProtection="1">
      <alignment horizontal="left" vertical="center"/>
      <protection locked="0"/>
    </xf>
    <xf numFmtId="0" fontId="42" fillId="0" borderId="0" xfId="0" applyFont="1" applyBorder="1" applyAlignment="1">
      <alignment horizontal="center" vertical="top" wrapText="1"/>
    </xf>
    <xf numFmtId="0" fontId="35" fillId="0" borderId="0" xfId="0" applyFont="1" applyBorder="1" applyAlignment="1">
      <alignment wrapText="1"/>
    </xf>
    <xf numFmtId="0" fontId="10" fillId="0" borderId="0" xfId="0" applyFont="1" applyBorder="1" applyAlignment="1">
      <alignment horizontal="center" vertical="center"/>
    </xf>
    <xf numFmtId="0" fontId="44" fillId="0" borderId="0" xfId="0" applyFont="1" applyBorder="1" applyAlignment="1">
      <alignment horizontal="right" vertical="top" indent="1"/>
    </xf>
    <xf numFmtId="0" fontId="26" fillId="0" borderId="0" xfId="0" applyFont="1"/>
    <xf numFmtId="0" fontId="45" fillId="0" borderId="0" xfId="0" applyFont="1" applyAlignment="1" applyProtection="1">
      <alignment vertical="center" wrapText="1"/>
    </xf>
    <xf numFmtId="0" fontId="30" fillId="0" borderId="0" xfId="0" applyFont="1" applyAlignment="1" applyProtection="1">
      <alignment vertical="center" wrapText="1"/>
    </xf>
    <xf numFmtId="0" fontId="49" fillId="0" borderId="0" xfId="0" applyFont="1" applyBorder="1" applyAlignment="1">
      <alignment vertical="center" wrapText="1"/>
    </xf>
    <xf numFmtId="0" fontId="26" fillId="0" borderId="0" xfId="0" applyFont="1" applyAlignment="1">
      <alignment horizontal="center" vertical="center"/>
    </xf>
    <xf numFmtId="0" fontId="35" fillId="0" borderId="0" xfId="0" applyFont="1" applyBorder="1" applyAlignment="1">
      <alignment vertical="center" wrapText="1"/>
    </xf>
    <xf numFmtId="0" fontId="47" fillId="0" borderId="0" xfId="0" applyFont="1" applyAlignment="1" applyProtection="1">
      <alignment horizontal="center" vertical="center" wrapText="1"/>
    </xf>
    <xf numFmtId="0" fontId="31" fillId="0" borderId="0" xfId="0" applyFont="1" applyBorder="1" applyAlignment="1">
      <alignment horizontal="left"/>
    </xf>
    <xf numFmtId="0" fontId="31" fillId="0" borderId="0" xfId="0" applyFont="1" applyBorder="1" applyAlignment="1">
      <alignment horizontal="left" wrapText="1"/>
    </xf>
    <xf numFmtId="0" fontId="30" fillId="0" borderId="0" xfId="0" applyFont="1" applyBorder="1" applyAlignment="1">
      <alignment horizontal="center" vertical="center" wrapText="1"/>
    </xf>
    <xf numFmtId="0" fontId="42" fillId="0" borderId="0" xfId="0" applyFont="1" applyBorder="1" applyAlignment="1">
      <alignment horizontal="center" vertical="top" wrapText="1"/>
    </xf>
    <xf numFmtId="0" fontId="31" fillId="0" borderId="0" xfId="0" applyFont="1" applyBorder="1" applyAlignment="1">
      <alignment horizontal="left" vertical="top" wrapText="1"/>
    </xf>
    <xf numFmtId="0" fontId="31" fillId="0" borderId="0" xfId="0" applyFont="1" applyBorder="1" applyAlignment="1">
      <alignment horizontal="left" vertical="center" wrapText="1"/>
    </xf>
    <xf numFmtId="0" fontId="42" fillId="0" borderId="0" xfId="0" applyFont="1" applyBorder="1" applyAlignment="1">
      <alignment horizontal="center" vertical="center" wrapText="1"/>
    </xf>
    <xf numFmtId="0" fontId="14" fillId="0" borderId="0" xfId="0" applyFont="1" applyAlignment="1" applyProtection="1">
      <alignment horizontal="center" vertical="center" wrapText="1"/>
    </xf>
    <xf numFmtId="0" fontId="9" fillId="0" borderId="0" xfId="0" applyFont="1" applyAlignment="1" applyProtection="1">
      <alignment horizontal="center" vertical="center" wrapText="1"/>
    </xf>
    <xf numFmtId="0" fontId="9" fillId="0" borderId="0" xfId="0" applyFont="1" applyAlignment="1" applyProtection="1">
      <alignment horizontal="center" vertical="center"/>
    </xf>
    <xf numFmtId="0" fontId="12" fillId="0" borderId="0" xfId="0" applyFont="1" applyBorder="1" applyAlignment="1">
      <alignment horizontal="center" vertical="center"/>
    </xf>
    <xf numFmtId="0" fontId="15" fillId="0" borderId="0" xfId="0" applyFont="1" applyBorder="1" applyAlignment="1">
      <alignment horizontal="center" vertical="center" wrapText="1"/>
    </xf>
    <xf numFmtId="0" fontId="13" fillId="0" borderId="0" xfId="0" applyFont="1" applyBorder="1" applyAlignment="1">
      <alignment horizontal="center" vertical="top"/>
    </xf>
    <xf numFmtId="0" fontId="8" fillId="0" borderId="0" xfId="0" applyFont="1" applyBorder="1" applyAlignment="1">
      <alignment horizontal="left" vertical="center" wrapText="1" indent="2"/>
    </xf>
    <xf numFmtId="0" fontId="1" fillId="0" borderId="0" xfId="0" applyFont="1" applyBorder="1" applyAlignment="1">
      <alignment horizontal="left" vertical="center" wrapText="1"/>
    </xf>
    <xf numFmtId="0" fontId="3" fillId="0" borderId="5" xfId="0" applyFont="1" applyBorder="1" applyAlignment="1">
      <alignment horizontal="left" vertical="top" wrapText="1" indent="1"/>
    </xf>
    <xf numFmtId="0" fontId="3" fillId="0" borderId="11" xfId="0" applyFont="1" applyBorder="1" applyAlignment="1">
      <alignment horizontal="left" vertical="top" wrapText="1" indent="1"/>
    </xf>
    <xf numFmtId="0" fontId="3" fillId="0" borderId="6" xfId="0" applyFont="1" applyBorder="1" applyAlignment="1">
      <alignment horizontal="left" vertical="top" wrapText="1" indent="1"/>
    </xf>
    <xf numFmtId="166" fontId="8" fillId="0" borderId="0" xfId="0" applyNumberFormat="1" applyFont="1" applyFill="1" applyBorder="1" applyAlignment="1">
      <alignment horizontal="center" vertical="center" wrapText="1"/>
    </xf>
    <xf numFmtId="164" fontId="17" fillId="0" borderId="0" xfId="0" applyNumberFormat="1" applyFont="1" applyAlignment="1">
      <alignment horizontal="center" vertical="center" wrapText="1"/>
    </xf>
    <xf numFmtId="0" fontId="8" fillId="0" borderId="0" xfId="0" applyFont="1" applyBorder="1" applyAlignment="1">
      <alignment horizontal="left" vertical="center" wrapText="1" indent="1"/>
    </xf>
    <xf numFmtId="0" fontId="46" fillId="0" borderId="0" xfId="0" applyFont="1" applyBorder="1" applyAlignment="1">
      <alignment horizontal="center" vertical="center" wrapText="1"/>
    </xf>
    <xf numFmtId="0" fontId="47" fillId="0" borderId="0" xfId="0" applyFont="1" applyAlignment="1" applyProtection="1">
      <alignment horizontal="center" vertical="center" wrapText="1"/>
    </xf>
    <xf numFmtId="1" fontId="0" fillId="0" borderId="0" xfId="0" applyNumberFormat="1" applyAlignment="1">
      <alignment horizontal="center"/>
    </xf>
    <xf numFmtId="0" fontId="1" fillId="0" borderId="0" xfId="0" applyFont="1" applyAlignment="1">
      <alignment horizontal="center" vertical="center" wrapText="1"/>
    </xf>
    <xf numFmtId="0" fontId="1" fillId="0" borderId="0" xfId="0" applyFont="1" applyAlignment="1">
      <alignment horizontal="right" textRotation="255" wrapText="1"/>
    </xf>
    <xf numFmtId="0" fontId="1" fillId="0" borderId="0" xfId="0" applyFont="1" applyAlignment="1">
      <alignment horizontal="right" vertical="center"/>
    </xf>
    <xf numFmtId="0" fontId="48" fillId="0" borderId="0" xfId="0" applyFont="1" applyAlignment="1">
      <alignment horizontal="center" vertical="center"/>
    </xf>
    <xf numFmtId="168" fontId="48" fillId="0" borderId="0" xfId="0" applyNumberFormat="1" applyFont="1" applyAlignment="1" applyProtection="1">
      <alignment horizontal="center" vertical="center" wrapText="1"/>
    </xf>
    <xf numFmtId="0" fontId="50" fillId="0" borderId="0" xfId="0" applyFont="1" applyBorder="1" applyAlignment="1">
      <alignment horizontal="left" vertical="center" wrapText="1"/>
    </xf>
    <xf numFmtId="1" fontId="35" fillId="0" borderId="0" xfId="0" applyNumberFormat="1" applyFont="1" applyBorder="1" applyAlignment="1">
      <alignment wrapText="1"/>
    </xf>
    <xf numFmtId="1" fontId="9" fillId="0" borderId="0" xfId="0" applyNumberFormat="1" applyFont="1" applyBorder="1"/>
    <xf numFmtId="1" fontId="10" fillId="0" borderId="0" xfId="0" applyNumberFormat="1" applyFont="1" applyBorder="1" applyAlignment="1">
      <alignment horizontal="center" vertical="center"/>
    </xf>
    <xf numFmtId="166" fontId="8" fillId="0" borderId="0" xfId="0" applyNumberFormat="1" applyFont="1" applyFill="1" applyBorder="1" applyAlignment="1">
      <alignment vertical="center" wrapText="1"/>
    </xf>
    <xf numFmtId="0" fontId="10" fillId="0" borderId="0" xfId="0" applyFont="1" applyBorder="1" applyAlignment="1">
      <alignment vertical="center"/>
    </xf>
    <xf numFmtId="166" fontId="51" fillId="0" borderId="0" xfId="0" applyNumberFormat="1" applyFont="1" applyFill="1" applyBorder="1" applyAlignment="1">
      <alignment vertical="center" wrapText="1"/>
    </xf>
  </cellXfs>
  <cellStyles count="2">
    <cellStyle name="Link" xfId="1" builtinId="8"/>
    <cellStyle name="Standard" xfId="0" builtinId="0"/>
  </cellStyles>
  <dxfs count="126">
    <dxf>
      <font>
        <b/>
        <i/>
        <color rgb="FF00B050"/>
      </font>
    </dxf>
    <dxf>
      <font>
        <b/>
        <i/>
        <color rgb="FF00B050"/>
      </font>
    </dxf>
    <dxf>
      <font>
        <b/>
        <i val="0"/>
        <strike val="0"/>
        <color rgb="FFFF0000"/>
      </font>
    </dxf>
    <dxf>
      <font>
        <b/>
        <i val="0"/>
        <strike val="0"/>
        <color rgb="FF00B050"/>
      </font>
    </dxf>
    <dxf>
      <font>
        <color rgb="FFFF0000"/>
      </font>
    </dxf>
    <dxf>
      <font>
        <b/>
        <i val="0"/>
        <color theme="0"/>
      </font>
      <fill>
        <patternFill>
          <bgColor rgb="FF00B050"/>
        </patternFill>
      </fill>
    </dxf>
    <dxf>
      <font>
        <b/>
        <i/>
        <color theme="0"/>
      </font>
      <fill>
        <patternFill>
          <bgColor rgb="FFFF0000"/>
        </patternFill>
      </fill>
    </dxf>
    <dxf>
      <font>
        <b/>
        <i val="0"/>
        <strike val="0"/>
        <color rgb="FFFF0000"/>
      </font>
      <fill>
        <patternFill patternType="none">
          <fgColor indexed="64"/>
          <bgColor auto="1"/>
        </patternFill>
      </fill>
    </dxf>
    <dxf>
      <font>
        <b/>
        <i val="0"/>
        <color theme="0"/>
      </font>
      <fill>
        <patternFill>
          <bgColor rgb="FF00B050"/>
        </patternFill>
      </fill>
    </dxf>
    <dxf>
      <font>
        <b/>
        <i val="0"/>
        <strike val="0"/>
        <color rgb="FFFF0000"/>
      </font>
      <fill>
        <patternFill patternType="none">
          <fgColor indexed="64"/>
          <bgColor auto="1"/>
        </patternFill>
      </fill>
    </dxf>
    <dxf>
      <font>
        <b/>
        <i val="0"/>
        <color theme="0"/>
      </font>
      <fill>
        <patternFill>
          <bgColor rgb="FF00B050"/>
        </patternFill>
      </fill>
    </dxf>
    <dxf>
      <font>
        <b/>
        <i val="0"/>
        <strike val="0"/>
        <color rgb="FFFF0000"/>
      </font>
      <fill>
        <patternFill patternType="none">
          <fgColor indexed="64"/>
          <bgColor auto="1"/>
        </patternFill>
      </fill>
    </dxf>
    <dxf>
      <font>
        <b/>
        <i val="0"/>
        <color theme="0"/>
      </font>
      <fill>
        <patternFill>
          <bgColor rgb="FF00B050"/>
        </patternFill>
      </fill>
    </dxf>
    <dxf>
      <font>
        <b/>
        <i val="0"/>
        <strike val="0"/>
        <color rgb="FFFF0000"/>
      </font>
      <fill>
        <patternFill patternType="none">
          <fgColor indexed="64"/>
          <bgColor auto="1"/>
        </patternFill>
      </fill>
    </dxf>
    <dxf>
      <font>
        <b/>
        <i val="0"/>
        <color theme="0"/>
      </font>
      <fill>
        <patternFill>
          <bgColor rgb="FF00B050"/>
        </patternFill>
      </fill>
    </dxf>
    <dxf>
      <font>
        <b/>
        <i val="0"/>
        <strike val="0"/>
        <color rgb="FFFF0000"/>
      </font>
      <fill>
        <patternFill patternType="none">
          <fgColor indexed="64"/>
          <bgColor auto="1"/>
        </patternFill>
      </fill>
    </dxf>
    <dxf>
      <font>
        <b/>
        <i val="0"/>
        <color theme="0"/>
      </font>
      <fill>
        <patternFill>
          <bgColor rgb="FF00B050"/>
        </patternFill>
      </fill>
    </dxf>
    <dxf>
      <font>
        <b/>
        <i val="0"/>
        <strike val="0"/>
        <color rgb="FFFF0000"/>
      </font>
      <fill>
        <patternFill patternType="none">
          <fgColor indexed="64"/>
          <bgColor auto="1"/>
        </patternFill>
      </fill>
    </dxf>
    <dxf>
      <font>
        <b/>
        <i val="0"/>
        <color theme="0"/>
      </font>
      <fill>
        <patternFill>
          <bgColor rgb="FF00B050"/>
        </patternFill>
      </fill>
    </dxf>
    <dxf>
      <font>
        <b/>
        <i val="0"/>
        <strike val="0"/>
        <color rgb="FFFF0000"/>
      </font>
    </dxf>
    <dxf>
      <font>
        <b/>
        <i val="0"/>
        <strike val="0"/>
        <color rgb="FF00B050"/>
      </font>
    </dxf>
    <dxf>
      <font>
        <b/>
        <i val="0"/>
        <strike val="0"/>
        <color rgb="FFFF0000"/>
      </font>
      <fill>
        <patternFill patternType="none">
          <fgColor indexed="64"/>
          <bgColor auto="1"/>
        </patternFill>
      </fill>
    </dxf>
    <dxf>
      <font>
        <b/>
        <i val="0"/>
        <color theme="0"/>
      </font>
      <fill>
        <patternFill>
          <bgColor rgb="FF00B050"/>
        </patternFill>
      </fill>
    </dxf>
    <dxf>
      <font>
        <color rgb="FF00B050"/>
      </font>
    </dxf>
    <dxf>
      <font>
        <color auto="1"/>
      </font>
    </dxf>
    <dxf>
      <font>
        <b/>
        <i val="0"/>
        <strike val="0"/>
        <color rgb="FFFF0000"/>
      </font>
    </dxf>
    <dxf>
      <font>
        <b/>
        <i val="0"/>
        <strike val="0"/>
        <color rgb="FF00B050"/>
      </font>
    </dxf>
    <dxf>
      <font>
        <color rgb="FFFF0000"/>
      </font>
    </dxf>
    <dxf>
      <font>
        <b/>
        <i val="0"/>
        <color theme="0"/>
      </font>
      <fill>
        <patternFill>
          <bgColor rgb="FF00B050"/>
        </patternFill>
      </fill>
    </dxf>
    <dxf>
      <font>
        <b/>
        <i/>
        <color theme="0"/>
      </font>
      <fill>
        <patternFill>
          <bgColor rgb="FFFF0000"/>
        </patternFill>
      </fill>
    </dxf>
    <dxf>
      <font>
        <b/>
        <i val="0"/>
        <strike val="0"/>
        <color rgb="FFFF0000"/>
      </font>
      <fill>
        <patternFill patternType="none">
          <fgColor indexed="64"/>
          <bgColor auto="1"/>
        </patternFill>
      </fill>
    </dxf>
    <dxf>
      <font>
        <b/>
        <i val="0"/>
        <color theme="0"/>
      </font>
      <fill>
        <patternFill>
          <bgColor rgb="FF00B050"/>
        </patternFill>
      </fill>
    </dxf>
    <dxf>
      <font>
        <b/>
        <i val="0"/>
        <strike val="0"/>
        <color rgb="FFFF0000"/>
      </font>
      <fill>
        <patternFill patternType="none">
          <fgColor indexed="64"/>
          <bgColor auto="1"/>
        </patternFill>
      </fill>
    </dxf>
    <dxf>
      <font>
        <b/>
        <i val="0"/>
        <color theme="0"/>
      </font>
      <fill>
        <patternFill>
          <bgColor rgb="FF00B050"/>
        </patternFill>
      </fill>
    </dxf>
    <dxf>
      <font>
        <b/>
        <i val="0"/>
        <strike val="0"/>
        <color rgb="FFFF0000"/>
      </font>
      <fill>
        <patternFill patternType="none">
          <fgColor indexed="64"/>
          <bgColor auto="1"/>
        </patternFill>
      </fill>
    </dxf>
    <dxf>
      <font>
        <b/>
        <i val="0"/>
        <color theme="0"/>
      </font>
      <fill>
        <patternFill>
          <bgColor rgb="FF00B050"/>
        </patternFill>
      </fill>
    </dxf>
    <dxf>
      <font>
        <b/>
        <i val="0"/>
        <strike val="0"/>
        <color rgb="FFFF0000"/>
      </font>
      <fill>
        <patternFill patternType="none">
          <fgColor indexed="64"/>
          <bgColor auto="1"/>
        </patternFill>
      </fill>
    </dxf>
    <dxf>
      <font>
        <b/>
        <i val="0"/>
        <color theme="0"/>
      </font>
      <fill>
        <patternFill>
          <bgColor rgb="FF00B050"/>
        </patternFill>
      </fill>
    </dxf>
    <dxf>
      <font>
        <b/>
        <i val="0"/>
        <strike val="0"/>
        <color rgb="FFFF0000"/>
      </font>
      <fill>
        <patternFill patternType="none">
          <fgColor indexed="64"/>
          <bgColor auto="1"/>
        </patternFill>
      </fill>
    </dxf>
    <dxf>
      <font>
        <b/>
        <i val="0"/>
        <color theme="0"/>
      </font>
      <fill>
        <patternFill>
          <bgColor rgb="FF00B050"/>
        </patternFill>
      </fill>
    </dxf>
    <dxf>
      <font>
        <b/>
        <i val="0"/>
        <strike val="0"/>
        <color rgb="FFFF0000"/>
      </font>
      <fill>
        <patternFill patternType="none">
          <fgColor indexed="64"/>
          <bgColor auto="1"/>
        </patternFill>
      </fill>
    </dxf>
    <dxf>
      <font>
        <b/>
        <i val="0"/>
        <color theme="0"/>
      </font>
      <fill>
        <patternFill>
          <bgColor rgb="FF00B050"/>
        </patternFill>
      </fill>
    </dxf>
    <dxf>
      <font>
        <b/>
        <i val="0"/>
        <strike val="0"/>
        <color rgb="FFFF0000"/>
      </font>
    </dxf>
    <dxf>
      <font>
        <b/>
        <i val="0"/>
        <strike val="0"/>
        <color rgb="FF00B050"/>
      </font>
    </dxf>
    <dxf>
      <font>
        <b/>
        <i val="0"/>
        <strike val="0"/>
        <color rgb="FFFF0000"/>
      </font>
      <fill>
        <patternFill patternType="none">
          <fgColor indexed="64"/>
          <bgColor auto="1"/>
        </patternFill>
      </fill>
    </dxf>
    <dxf>
      <font>
        <b/>
        <i val="0"/>
        <color theme="0"/>
      </font>
      <fill>
        <patternFill>
          <bgColor rgb="FF00B050"/>
        </patternFill>
      </fill>
    </dxf>
    <dxf>
      <font>
        <color rgb="FF00B050"/>
      </font>
    </dxf>
    <dxf>
      <font>
        <color auto="1"/>
      </font>
    </dxf>
    <dxf>
      <font>
        <b/>
        <i val="0"/>
        <strike val="0"/>
        <color rgb="FFFF0000"/>
      </font>
    </dxf>
    <dxf>
      <font>
        <b/>
        <i val="0"/>
        <strike val="0"/>
        <color rgb="FF00B050"/>
      </font>
    </dxf>
    <dxf>
      <font>
        <color rgb="FFFF0000"/>
      </font>
    </dxf>
    <dxf>
      <font>
        <b/>
        <i val="0"/>
        <color theme="0"/>
      </font>
      <fill>
        <patternFill>
          <bgColor rgb="FF00B050"/>
        </patternFill>
      </fill>
    </dxf>
    <dxf>
      <font>
        <b/>
        <i/>
        <color theme="0"/>
      </font>
      <fill>
        <patternFill>
          <bgColor rgb="FFFF0000"/>
        </patternFill>
      </fill>
    </dxf>
    <dxf>
      <font>
        <b/>
        <i val="0"/>
        <strike val="0"/>
        <color rgb="FFFF0000"/>
      </font>
      <fill>
        <patternFill patternType="none">
          <fgColor indexed="64"/>
          <bgColor auto="1"/>
        </patternFill>
      </fill>
    </dxf>
    <dxf>
      <font>
        <b/>
        <i val="0"/>
        <color theme="0"/>
      </font>
      <fill>
        <patternFill>
          <bgColor rgb="FF00B050"/>
        </patternFill>
      </fill>
    </dxf>
    <dxf>
      <font>
        <b/>
        <i val="0"/>
        <strike val="0"/>
        <color rgb="FFFF0000"/>
      </font>
      <fill>
        <patternFill patternType="none">
          <fgColor indexed="64"/>
          <bgColor auto="1"/>
        </patternFill>
      </fill>
    </dxf>
    <dxf>
      <font>
        <b/>
        <i val="0"/>
        <color theme="0"/>
      </font>
      <fill>
        <patternFill>
          <bgColor rgb="FF00B050"/>
        </patternFill>
      </fill>
    </dxf>
    <dxf>
      <font>
        <b/>
        <i val="0"/>
        <strike val="0"/>
        <color rgb="FFFF0000"/>
      </font>
      <fill>
        <patternFill patternType="none">
          <fgColor indexed="64"/>
          <bgColor auto="1"/>
        </patternFill>
      </fill>
    </dxf>
    <dxf>
      <font>
        <b/>
        <i val="0"/>
        <color theme="0"/>
      </font>
      <fill>
        <patternFill>
          <bgColor rgb="FF00B050"/>
        </patternFill>
      </fill>
    </dxf>
    <dxf>
      <font>
        <b/>
        <i val="0"/>
        <strike val="0"/>
        <color rgb="FFFF0000"/>
      </font>
      <fill>
        <patternFill patternType="none">
          <fgColor indexed="64"/>
          <bgColor auto="1"/>
        </patternFill>
      </fill>
    </dxf>
    <dxf>
      <font>
        <b/>
        <i val="0"/>
        <color theme="0"/>
      </font>
      <fill>
        <patternFill>
          <bgColor rgb="FF00B050"/>
        </patternFill>
      </fill>
    </dxf>
    <dxf>
      <font>
        <b/>
        <i val="0"/>
        <strike val="0"/>
        <color rgb="FFFF0000"/>
      </font>
      <fill>
        <patternFill patternType="none">
          <fgColor indexed="64"/>
          <bgColor auto="1"/>
        </patternFill>
      </fill>
    </dxf>
    <dxf>
      <font>
        <b/>
        <i val="0"/>
        <color theme="0"/>
      </font>
      <fill>
        <patternFill>
          <bgColor rgb="FF00B050"/>
        </patternFill>
      </fill>
    </dxf>
    <dxf>
      <font>
        <b/>
        <i val="0"/>
        <strike val="0"/>
        <color rgb="FFFF0000"/>
      </font>
      <fill>
        <patternFill patternType="none">
          <fgColor indexed="64"/>
          <bgColor auto="1"/>
        </patternFill>
      </fill>
    </dxf>
    <dxf>
      <font>
        <b/>
        <i val="0"/>
        <color theme="0"/>
      </font>
      <fill>
        <patternFill>
          <bgColor rgb="FF00B050"/>
        </patternFill>
      </fill>
    </dxf>
    <dxf>
      <font>
        <b/>
        <i val="0"/>
        <strike val="0"/>
        <color rgb="FFFF0000"/>
      </font>
    </dxf>
    <dxf>
      <font>
        <b/>
        <i val="0"/>
        <strike val="0"/>
        <color rgb="FF00B050"/>
      </font>
    </dxf>
    <dxf>
      <font>
        <b/>
        <i val="0"/>
        <strike val="0"/>
        <color rgb="FFFF0000"/>
      </font>
      <fill>
        <patternFill patternType="none">
          <fgColor indexed="64"/>
          <bgColor auto="1"/>
        </patternFill>
      </fill>
    </dxf>
    <dxf>
      <font>
        <b/>
        <i val="0"/>
        <color theme="0"/>
      </font>
      <fill>
        <patternFill>
          <bgColor rgb="FF00B050"/>
        </patternFill>
      </fill>
    </dxf>
    <dxf>
      <font>
        <color rgb="FF00B050"/>
      </font>
    </dxf>
    <dxf>
      <font>
        <color auto="1"/>
      </font>
    </dxf>
    <dxf>
      <font>
        <b/>
        <i val="0"/>
        <strike val="0"/>
        <color rgb="FFFF0000"/>
      </font>
    </dxf>
    <dxf>
      <font>
        <b/>
        <i val="0"/>
        <strike val="0"/>
        <color rgb="FF00B050"/>
      </font>
    </dxf>
    <dxf>
      <font>
        <color rgb="FFFF0000"/>
      </font>
    </dxf>
    <dxf>
      <font>
        <b/>
        <i val="0"/>
        <color theme="0"/>
      </font>
      <fill>
        <patternFill>
          <bgColor rgb="FF00B050"/>
        </patternFill>
      </fill>
    </dxf>
    <dxf>
      <font>
        <b/>
        <i/>
        <color theme="0"/>
      </font>
      <fill>
        <patternFill>
          <bgColor rgb="FFFF0000"/>
        </patternFill>
      </fill>
    </dxf>
    <dxf>
      <font>
        <b/>
        <i val="0"/>
        <strike val="0"/>
        <color rgb="FFFF0000"/>
      </font>
      <fill>
        <patternFill patternType="none">
          <fgColor indexed="64"/>
          <bgColor auto="1"/>
        </patternFill>
      </fill>
    </dxf>
    <dxf>
      <font>
        <b/>
        <i val="0"/>
        <color theme="0"/>
      </font>
      <fill>
        <patternFill>
          <bgColor rgb="FF00B050"/>
        </patternFill>
      </fill>
    </dxf>
    <dxf>
      <font>
        <b/>
        <i val="0"/>
        <strike val="0"/>
        <color rgb="FFFF0000"/>
      </font>
      <fill>
        <patternFill patternType="none">
          <fgColor indexed="64"/>
          <bgColor auto="1"/>
        </patternFill>
      </fill>
    </dxf>
    <dxf>
      <font>
        <b/>
        <i val="0"/>
        <color theme="0"/>
      </font>
      <fill>
        <patternFill>
          <bgColor rgb="FF00B050"/>
        </patternFill>
      </fill>
    </dxf>
    <dxf>
      <font>
        <b/>
        <i val="0"/>
        <strike val="0"/>
        <color rgb="FFFF0000"/>
      </font>
      <fill>
        <patternFill patternType="none">
          <fgColor indexed="64"/>
          <bgColor auto="1"/>
        </patternFill>
      </fill>
    </dxf>
    <dxf>
      <font>
        <b/>
        <i val="0"/>
        <color theme="0"/>
      </font>
      <fill>
        <patternFill>
          <bgColor rgb="FF00B050"/>
        </patternFill>
      </fill>
    </dxf>
    <dxf>
      <font>
        <b/>
        <i val="0"/>
        <strike val="0"/>
        <color rgb="FFFF0000"/>
      </font>
      <fill>
        <patternFill patternType="none">
          <fgColor indexed="64"/>
          <bgColor auto="1"/>
        </patternFill>
      </fill>
    </dxf>
    <dxf>
      <font>
        <b/>
        <i val="0"/>
        <color theme="0"/>
      </font>
      <fill>
        <patternFill>
          <bgColor rgb="FF00B050"/>
        </patternFill>
      </fill>
    </dxf>
    <dxf>
      <font>
        <b/>
        <i val="0"/>
        <strike val="0"/>
        <color rgb="FFFF0000"/>
      </font>
      <fill>
        <patternFill patternType="none">
          <fgColor indexed="64"/>
          <bgColor auto="1"/>
        </patternFill>
      </fill>
    </dxf>
    <dxf>
      <font>
        <b/>
        <i val="0"/>
        <color theme="0"/>
      </font>
      <fill>
        <patternFill>
          <bgColor rgb="FF00B050"/>
        </patternFill>
      </fill>
    </dxf>
    <dxf>
      <font>
        <b/>
        <i val="0"/>
        <strike val="0"/>
        <color rgb="FFFF0000"/>
      </font>
      <fill>
        <patternFill patternType="none">
          <fgColor indexed="64"/>
          <bgColor auto="1"/>
        </patternFill>
      </fill>
    </dxf>
    <dxf>
      <font>
        <b/>
        <i val="0"/>
        <color theme="0"/>
      </font>
      <fill>
        <patternFill>
          <bgColor rgb="FF00B050"/>
        </patternFill>
      </fill>
    </dxf>
    <dxf>
      <font>
        <b/>
        <i val="0"/>
        <strike val="0"/>
        <color rgb="FFFF0000"/>
      </font>
    </dxf>
    <dxf>
      <font>
        <b/>
        <i val="0"/>
        <strike val="0"/>
        <color rgb="FF00B050"/>
      </font>
    </dxf>
    <dxf>
      <font>
        <b/>
        <i val="0"/>
        <strike val="0"/>
        <color rgb="FFFF0000"/>
      </font>
      <fill>
        <patternFill patternType="none">
          <fgColor indexed="64"/>
          <bgColor auto="1"/>
        </patternFill>
      </fill>
    </dxf>
    <dxf>
      <font>
        <b/>
        <i val="0"/>
        <color theme="0"/>
      </font>
      <fill>
        <patternFill>
          <bgColor rgb="FF00B050"/>
        </patternFill>
      </fill>
    </dxf>
    <dxf>
      <font>
        <color rgb="FF00B050"/>
      </font>
    </dxf>
    <dxf>
      <font>
        <color auto="1"/>
      </font>
    </dxf>
    <dxf>
      <font>
        <b/>
        <i val="0"/>
        <strike val="0"/>
        <color rgb="FFFF0000"/>
      </font>
    </dxf>
    <dxf>
      <font>
        <b/>
        <i val="0"/>
        <strike val="0"/>
        <color rgb="FF00B050"/>
      </font>
    </dxf>
    <dxf>
      <font>
        <color rgb="FFFF0000"/>
      </font>
    </dxf>
    <dxf>
      <font>
        <b/>
        <i val="0"/>
        <color theme="0"/>
      </font>
      <fill>
        <patternFill>
          <bgColor rgb="FF00B050"/>
        </patternFill>
      </fill>
    </dxf>
    <dxf>
      <font>
        <b/>
        <i/>
        <color theme="0"/>
      </font>
      <fill>
        <patternFill>
          <bgColor rgb="FFFF0000"/>
        </patternFill>
      </fill>
    </dxf>
    <dxf>
      <font>
        <b/>
        <i val="0"/>
        <strike val="0"/>
        <color rgb="FFFF0000"/>
      </font>
      <fill>
        <patternFill patternType="none">
          <fgColor indexed="64"/>
          <bgColor auto="1"/>
        </patternFill>
      </fill>
    </dxf>
    <dxf>
      <font>
        <b/>
        <i val="0"/>
        <color theme="0"/>
      </font>
      <fill>
        <patternFill>
          <bgColor rgb="FF00B050"/>
        </patternFill>
      </fill>
    </dxf>
    <dxf>
      <font>
        <b/>
        <i/>
        <color theme="0"/>
      </font>
      <fill>
        <patternFill>
          <bgColor rgb="FFFF0000"/>
        </patternFill>
      </fill>
    </dxf>
    <dxf>
      <font>
        <b/>
        <i val="0"/>
        <strike val="0"/>
        <color rgb="FFFF0000"/>
      </font>
      <fill>
        <patternFill patternType="none">
          <fgColor indexed="64"/>
          <bgColor auto="1"/>
        </patternFill>
      </fill>
    </dxf>
    <dxf>
      <font>
        <b/>
        <i val="0"/>
        <color theme="0"/>
      </font>
      <fill>
        <patternFill>
          <bgColor rgb="FF00B050"/>
        </patternFill>
      </fill>
    </dxf>
    <dxf>
      <font>
        <b/>
        <i/>
        <color theme="0"/>
      </font>
      <fill>
        <patternFill>
          <bgColor rgb="FFFF0000"/>
        </patternFill>
      </fill>
    </dxf>
    <dxf>
      <font>
        <b/>
        <i val="0"/>
        <strike val="0"/>
        <color rgb="FFFF0000"/>
      </font>
      <fill>
        <patternFill patternType="none">
          <fgColor indexed="64"/>
          <bgColor auto="1"/>
        </patternFill>
      </fill>
    </dxf>
    <dxf>
      <font>
        <b/>
        <i val="0"/>
        <color theme="0"/>
      </font>
      <fill>
        <patternFill>
          <bgColor rgb="FF00B050"/>
        </patternFill>
      </fill>
    </dxf>
    <dxf>
      <font>
        <b/>
        <i/>
        <color theme="0"/>
      </font>
      <fill>
        <patternFill>
          <bgColor rgb="FFFF0000"/>
        </patternFill>
      </fill>
    </dxf>
    <dxf>
      <font>
        <b/>
        <i val="0"/>
        <strike val="0"/>
        <color rgb="FFFF0000"/>
      </font>
      <fill>
        <patternFill patternType="none">
          <fgColor indexed="64"/>
          <bgColor auto="1"/>
        </patternFill>
      </fill>
    </dxf>
    <dxf>
      <font>
        <b/>
        <i val="0"/>
        <color theme="0"/>
      </font>
      <fill>
        <patternFill>
          <bgColor rgb="FF00B050"/>
        </patternFill>
      </fill>
    </dxf>
    <dxf>
      <font>
        <b/>
        <i/>
        <color theme="0"/>
      </font>
      <fill>
        <patternFill>
          <bgColor rgb="FFFF0000"/>
        </patternFill>
      </fill>
    </dxf>
    <dxf>
      <font>
        <b/>
        <i val="0"/>
        <strike val="0"/>
        <color rgb="FFFF0000"/>
      </font>
      <fill>
        <patternFill patternType="none">
          <fgColor indexed="64"/>
          <bgColor auto="1"/>
        </patternFill>
      </fill>
    </dxf>
    <dxf>
      <font>
        <b/>
        <i val="0"/>
        <color theme="0"/>
      </font>
      <fill>
        <patternFill>
          <bgColor rgb="FF00B050"/>
        </patternFill>
      </fill>
    </dxf>
    <dxf>
      <font>
        <b/>
        <i/>
        <color theme="0"/>
      </font>
      <fill>
        <patternFill>
          <bgColor rgb="FFFF0000"/>
        </patternFill>
      </fill>
    </dxf>
    <dxf>
      <font>
        <b/>
        <i val="0"/>
        <strike val="0"/>
        <color rgb="FFFF0000"/>
      </font>
      <fill>
        <patternFill patternType="none">
          <fgColor indexed="64"/>
          <bgColor auto="1"/>
        </patternFill>
      </fill>
    </dxf>
    <dxf>
      <font>
        <b/>
        <i val="0"/>
        <color theme="0"/>
      </font>
      <fill>
        <patternFill>
          <bgColor rgb="FF00B050"/>
        </patternFill>
      </fill>
    </dxf>
    <dxf>
      <font>
        <b/>
        <i/>
        <color theme="0"/>
      </font>
      <fill>
        <patternFill>
          <bgColor rgb="FFFF0000"/>
        </patternFill>
      </fill>
    </dxf>
    <dxf>
      <font>
        <color rgb="FF00B050"/>
      </font>
    </dxf>
    <dxf>
      <font>
        <b/>
        <i val="0"/>
        <strike val="0"/>
        <color rgb="FFFF0000"/>
      </font>
      <fill>
        <patternFill patternType="none">
          <fgColor indexed="64"/>
          <bgColor auto="1"/>
        </patternFill>
      </fill>
    </dxf>
    <dxf>
      <font>
        <b/>
        <i val="0"/>
        <color theme="0"/>
      </font>
      <fill>
        <patternFill>
          <bgColor rgb="FF00B050"/>
        </patternFill>
      </fill>
    </dxf>
    <dxf>
      <font>
        <b/>
        <i/>
        <color theme="0"/>
      </font>
      <fill>
        <patternFill>
          <bgColor rgb="FFFF0000"/>
        </patternFill>
      </fill>
    </dxf>
    <dxf>
      <font>
        <color auto="1"/>
      </font>
    </dxf>
    <dxf>
      <font>
        <b/>
        <i val="0"/>
        <strike val="0"/>
        <color rgb="FFFF0000"/>
      </font>
    </dxf>
    <dxf>
      <font>
        <b/>
        <i val="0"/>
        <strike val="0"/>
        <color rgb="FF00B050"/>
      </font>
    </dxf>
    <dxf>
      <font>
        <b/>
        <i val="0"/>
        <strike val="0"/>
        <color rgb="FFFF0000"/>
      </font>
      <fill>
        <patternFill patternType="none">
          <fgColor indexed="64"/>
          <bgColor auto="1"/>
        </patternFill>
      </fill>
    </dxf>
    <dxf>
      <font>
        <color rgb="FF00B050"/>
      </font>
      <fill>
        <patternFill>
          <bgColor rgb="FF00B050"/>
        </patternFill>
      </fill>
    </dxf>
  </dxfs>
  <tableStyles count="0" defaultTableStyle="TableStyleMedium2" defaultPivotStyle="PivotStyleLight16"/>
  <colors>
    <mruColors>
      <color rgb="FF0143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1"/>
          <c:order val="0"/>
          <c:spPr>
            <a:ln w="28575" cap="rnd">
              <a:solidFill>
                <a:schemeClr val="accent2"/>
              </a:solidFill>
              <a:round/>
            </a:ln>
            <a:effectLst/>
          </c:spPr>
          <c:marker>
            <c:symbol val="none"/>
          </c:marker>
          <c:cat>
            <c:strRef>
              <c:f>Zusammenfassung_der_Bereich!$D$4:$D$38</c:f>
              <c:strCache>
                <c:ptCount val="35"/>
                <c:pt idx="0">
                  <c:v>T_Führungspersönlichkeit entwickeln </c:v>
                </c:pt>
                <c:pt idx="1">
                  <c:v>T_Unternehmensleitbild festlegen</c:v>
                </c:pt>
                <c:pt idx="2">
                  <c:v>T_Strategisch planen</c:v>
                </c:pt>
                <c:pt idx="3">
                  <c:v>T_Mitarbeiter auswählen</c:v>
                </c:pt>
                <c:pt idx="4">
                  <c:v>T_Erfolg vereinbaren</c:v>
                </c:pt>
                <c:pt idx="5">
                  <c:v>T_Profitabel wirtschaften</c:v>
                </c:pt>
                <c:pt idx="6">
                  <c:v>T_Unternehmensmarke stärken  </c:v>
                </c:pt>
                <c:pt idx="7">
                  <c:v>M_Offen kommunizieren</c:v>
                </c:pt>
                <c:pt idx="8">
                  <c:v>M_Mitdenker gewinnen</c:v>
                </c:pt>
                <c:pt idx="9">
                  <c:v>M_Weiterbildung fördern</c:v>
                </c:pt>
                <c:pt idx="10">
                  <c:v>M_Verantwortung übertragen</c:v>
                </c:pt>
                <c:pt idx="11">
                  <c:v>M_Vertretungsfähigkeit garantieren</c:v>
                </c:pt>
                <c:pt idx="12">
                  <c:v>M_Mitgenießen und Mitbesitzen</c:v>
                </c:pt>
                <c:pt idx="13">
                  <c:v>M_Mitarbeiter wertschätzen</c:v>
                </c:pt>
                <c:pt idx="14">
                  <c:v>D_Digitalisierung annehmen</c:v>
                </c:pt>
                <c:pt idx="15">
                  <c:v>D_Geschäftsmodell digitalisieren</c:v>
                </c:pt>
                <c:pt idx="16">
                  <c:v>D_Vertriebsprozess digitalisieren</c:v>
                </c:pt>
                <c:pt idx="17">
                  <c:v>D_Digitalisierung schulen</c:v>
                </c:pt>
                <c:pt idx="18">
                  <c:v>D_Technologie einsetzen</c:v>
                </c:pt>
                <c:pt idx="19">
                  <c:v>D_Daten nutzen</c:v>
                </c:pt>
                <c:pt idx="20">
                  <c:v>D_Plattform entwickeln</c:v>
                </c:pt>
                <c:pt idx="21">
                  <c:v>K_Kernkompetenzen entwickeln </c:v>
                </c:pt>
                <c:pt idx="22">
                  <c:v>K_Zielgruppe fokussieren </c:v>
                </c:pt>
                <c:pt idx="23">
                  <c:v>K_Servicequalität steigern </c:v>
                </c:pt>
                <c:pt idx="24">
                  <c:v>K_Innovationsfähigkeit ausbauen </c:v>
                </c:pt>
                <c:pt idx="25">
                  <c:v>K_Verkauf stärken </c:v>
                </c:pt>
                <c:pt idx="26">
                  <c:v>K_Kundenzufriedenheit messen </c:v>
                </c:pt>
                <c:pt idx="27">
                  <c:v>K_Kundenbeziehungen pflegen   </c:v>
                </c:pt>
                <c:pt idx="28">
                  <c:v>P_Ordnung halten</c:v>
                </c:pt>
                <c:pt idx="29">
                  <c:v>P_Qualität verbessern</c:v>
                </c:pt>
                <c:pt idx="30">
                  <c:v>P_Strategisch planen</c:v>
                </c:pt>
                <c:pt idx="31">
                  <c:v>P_Abläufe optimieren</c:v>
                </c:pt>
                <c:pt idx="32">
                  <c:v>P_Bestände reduzieren</c:v>
                </c:pt>
                <c:pt idx="33">
                  <c:v>P_Arbeitseffizienz messen</c:v>
                </c:pt>
                <c:pt idx="34">
                  <c:v>P_Netzwerkbeziehungen entwickeln</c:v>
                </c:pt>
              </c:strCache>
            </c:strRef>
          </c:cat>
          <c:val>
            <c:numRef>
              <c:f>Zusammenfassung_der_Bereich!$E$4:$E$38</c:f>
              <c:numCache>
                <c:formatCode>General</c:formatCode>
                <c:ptCount val="3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numCache>
            </c:numRef>
          </c:val>
          <c:extLst>
            <c:ext xmlns:c16="http://schemas.microsoft.com/office/drawing/2014/chart" uri="{C3380CC4-5D6E-409C-BE32-E72D297353CC}">
              <c16:uniqueId val="{00000000-A654-464D-88E9-81E0E0C139D5}"/>
            </c:ext>
          </c:extLst>
        </c:ser>
        <c:ser>
          <c:idx val="0"/>
          <c:order val="1"/>
          <c:spPr>
            <a:ln w="28575" cap="rnd">
              <a:solidFill>
                <a:schemeClr val="accent1"/>
              </a:solidFill>
              <a:round/>
            </a:ln>
            <a:effectLst/>
          </c:spPr>
          <c:marker>
            <c:symbol val="none"/>
          </c:marker>
          <c:cat>
            <c:strRef>
              <c:f>Zusammenfassung_der_Bereich!$D$4:$D$38</c:f>
              <c:strCache>
                <c:ptCount val="35"/>
                <c:pt idx="0">
                  <c:v>T_Führungspersönlichkeit entwickeln </c:v>
                </c:pt>
                <c:pt idx="1">
                  <c:v>T_Unternehmensleitbild festlegen</c:v>
                </c:pt>
                <c:pt idx="2">
                  <c:v>T_Strategisch planen</c:v>
                </c:pt>
                <c:pt idx="3">
                  <c:v>T_Mitarbeiter auswählen</c:v>
                </c:pt>
                <c:pt idx="4">
                  <c:v>T_Erfolg vereinbaren</c:v>
                </c:pt>
                <c:pt idx="5">
                  <c:v>T_Profitabel wirtschaften</c:v>
                </c:pt>
                <c:pt idx="6">
                  <c:v>T_Unternehmensmarke stärken  </c:v>
                </c:pt>
                <c:pt idx="7">
                  <c:v>M_Offen kommunizieren</c:v>
                </c:pt>
                <c:pt idx="8">
                  <c:v>M_Mitdenker gewinnen</c:v>
                </c:pt>
                <c:pt idx="9">
                  <c:v>M_Weiterbildung fördern</c:v>
                </c:pt>
                <c:pt idx="10">
                  <c:v>M_Verantwortung übertragen</c:v>
                </c:pt>
                <c:pt idx="11">
                  <c:v>M_Vertretungsfähigkeit garantieren</c:v>
                </c:pt>
                <c:pt idx="12">
                  <c:v>M_Mitgenießen und Mitbesitzen</c:v>
                </c:pt>
                <c:pt idx="13">
                  <c:v>M_Mitarbeiter wertschätzen</c:v>
                </c:pt>
                <c:pt idx="14">
                  <c:v>D_Digitalisierung annehmen</c:v>
                </c:pt>
                <c:pt idx="15">
                  <c:v>D_Geschäftsmodell digitalisieren</c:v>
                </c:pt>
                <c:pt idx="16">
                  <c:v>D_Vertriebsprozess digitalisieren</c:v>
                </c:pt>
                <c:pt idx="17">
                  <c:v>D_Digitalisierung schulen</c:v>
                </c:pt>
                <c:pt idx="18">
                  <c:v>D_Technologie einsetzen</c:v>
                </c:pt>
                <c:pt idx="19">
                  <c:v>D_Daten nutzen</c:v>
                </c:pt>
                <c:pt idx="20">
                  <c:v>D_Plattform entwickeln</c:v>
                </c:pt>
                <c:pt idx="21">
                  <c:v>K_Kernkompetenzen entwickeln </c:v>
                </c:pt>
                <c:pt idx="22">
                  <c:v>K_Zielgruppe fokussieren </c:v>
                </c:pt>
                <c:pt idx="23">
                  <c:v>K_Servicequalität steigern </c:v>
                </c:pt>
                <c:pt idx="24">
                  <c:v>K_Innovationsfähigkeit ausbauen </c:v>
                </c:pt>
                <c:pt idx="25">
                  <c:v>K_Verkauf stärken </c:v>
                </c:pt>
                <c:pt idx="26">
                  <c:v>K_Kundenzufriedenheit messen </c:v>
                </c:pt>
                <c:pt idx="27">
                  <c:v>K_Kundenbeziehungen pflegen   </c:v>
                </c:pt>
                <c:pt idx="28">
                  <c:v>P_Ordnung halten</c:v>
                </c:pt>
                <c:pt idx="29">
                  <c:v>P_Qualität verbessern</c:v>
                </c:pt>
                <c:pt idx="30">
                  <c:v>P_Strategisch planen</c:v>
                </c:pt>
                <c:pt idx="31">
                  <c:v>P_Abläufe optimieren</c:v>
                </c:pt>
                <c:pt idx="32">
                  <c:v>P_Bestände reduzieren</c:v>
                </c:pt>
                <c:pt idx="33">
                  <c:v>P_Arbeitseffizienz messen</c:v>
                </c:pt>
                <c:pt idx="34">
                  <c:v>P_Netzwerkbeziehungen entwickeln</c:v>
                </c:pt>
              </c:strCache>
            </c:strRef>
          </c:cat>
          <c:val>
            <c:numRef>
              <c:f>Zusammenfassung_der_Bereich!$E$4:$E$38</c:f>
              <c:numCache>
                <c:formatCode>General</c:formatCode>
                <c:ptCount val="3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numCache>
            </c:numRef>
          </c:val>
          <c:extLst>
            <c:ext xmlns:c16="http://schemas.microsoft.com/office/drawing/2014/chart" uri="{C3380CC4-5D6E-409C-BE32-E72D297353CC}">
              <c16:uniqueId val="{00000001-A654-464D-88E9-81E0E0C139D5}"/>
            </c:ext>
          </c:extLst>
        </c:ser>
        <c:dLbls>
          <c:showLegendKey val="0"/>
          <c:showVal val="0"/>
          <c:showCatName val="0"/>
          <c:showSerName val="0"/>
          <c:showPercent val="0"/>
          <c:showBubbleSize val="0"/>
        </c:dLbls>
        <c:axId val="2088115983"/>
        <c:axId val="2088120143"/>
      </c:radarChart>
      <c:catAx>
        <c:axId val="20881159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de-DE"/>
          </a:p>
        </c:txPr>
        <c:crossAx val="2088120143"/>
        <c:crosses val="autoZero"/>
        <c:auto val="1"/>
        <c:lblAlgn val="ctr"/>
        <c:lblOffset val="100"/>
        <c:noMultiLvlLbl val="0"/>
      </c:catAx>
      <c:valAx>
        <c:axId val="2088120143"/>
        <c:scaling>
          <c:orientation val="maxMin"/>
          <c:max val="101"/>
          <c:min val="16"/>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088115983"/>
        <c:crosses val="autoZero"/>
        <c:crossBetween val="between"/>
        <c:majorUnit val="20"/>
      </c:valAx>
      <c:spPr>
        <a:noFill/>
        <a:ln>
          <a:noFill/>
        </a:ln>
        <a:effectLst/>
      </c:spPr>
    </c:plotArea>
    <c:plotVisOnly val="1"/>
    <c:dispBlanksAs val="gap"/>
    <c:showDLblsOverMax val="0"/>
    <c:extLst/>
  </c:chart>
  <c:spPr>
    <a:solidFill>
      <a:schemeClr val="bg1"/>
    </a:solidFill>
    <a:ln w="9525" cap="flat" cmpd="sng" algn="ctr">
      <a:noFill/>
      <a:round/>
    </a:ln>
    <a:effectLst/>
  </c:spPr>
  <c:txPr>
    <a:bodyPr/>
    <a:lstStyle/>
    <a:p>
      <a:pPr>
        <a:defRPr/>
      </a:pPr>
      <a:endParaRPr lang="de-DE"/>
    </a:p>
  </c:txPr>
  <c:printSettings>
    <c:headerFooter/>
    <c:pageMargins b="0.78740157499999996" l="0.13" r="0.2" t="0.78740157499999996"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de-DE" sz="1600" b="1"/>
              <a:t>Teamchef</a:t>
            </a:r>
          </a:p>
        </c:rich>
      </c:tx>
      <c:layout>
        <c:manualLayout>
          <c:xMode val="edge"/>
          <c:yMode val="edge"/>
          <c:x val="4.1260884796900314E-2"/>
          <c:y val="4.3928570928642316E-2"/>
        </c:manualLayout>
      </c:layout>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radarChart>
        <c:radarStyle val="marker"/>
        <c:varyColors val="0"/>
        <c:ser>
          <c:idx val="0"/>
          <c:order val="0"/>
          <c:spPr>
            <a:ln w="28575" cap="rnd">
              <a:solidFill>
                <a:schemeClr val="accent1"/>
              </a:solidFill>
              <a:round/>
            </a:ln>
            <a:effectLst/>
          </c:spPr>
          <c:marker>
            <c:symbol val="none"/>
          </c:marker>
          <c:cat>
            <c:strRef>
              <c:f>Auswertung_je_Bereich!$D$8:$D$14</c:f>
              <c:strCache>
                <c:ptCount val="7"/>
                <c:pt idx="0">
                  <c:v>Handlungsfeld 1 
Führungspersön-
lichkeit entwickeln </c:v>
                </c:pt>
                <c:pt idx="1">
                  <c:v>Handlungsfeld 2
Unternehmens-
leitbild festlegen</c:v>
                </c:pt>
                <c:pt idx="2">
                  <c:v>Handlungsfeld 3 
Strategisch 
planen</c:v>
                </c:pt>
                <c:pt idx="3">
                  <c:v>Handlungsfeld 4 
Mitarbeiter 
auswählen</c:v>
                </c:pt>
                <c:pt idx="4">
                  <c:v>Handlungsfeld 5 
Erfolg 
vereinbaren</c:v>
                </c:pt>
                <c:pt idx="5">
                  <c:v>Handlungsfeld 6 
Profitabel 
wirtschaften</c:v>
                </c:pt>
                <c:pt idx="6">
                  <c:v>Handlungsfeld 7 
Unternehmens-
marke stärken  </c:v>
                </c:pt>
              </c:strCache>
            </c:strRef>
          </c:cat>
          <c:val>
            <c:numRef>
              <c:f>Auswertung_je_Bereich!$E$8:$E$14</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39F6-41BA-9FA9-2DFCC784CC24}"/>
            </c:ext>
          </c:extLst>
        </c:ser>
        <c:dLbls>
          <c:showLegendKey val="0"/>
          <c:showVal val="0"/>
          <c:showCatName val="0"/>
          <c:showSerName val="0"/>
          <c:showPercent val="0"/>
          <c:showBubbleSize val="0"/>
        </c:dLbls>
        <c:axId val="1666632287"/>
        <c:axId val="1666632703"/>
      </c:radarChart>
      <c:catAx>
        <c:axId val="16666322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de-DE"/>
          </a:p>
        </c:txPr>
        <c:crossAx val="1666632703"/>
        <c:crosses val="autoZero"/>
        <c:auto val="1"/>
        <c:lblAlgn val="ctr"/>
        <c:lblOffset val="100"/>
        <c:noMultiLvlLbl val="0"/>
      </c:catAx>
      <c:valAx>
        <c:axId val="1666632703"/>
        <c:scaling>
          <c:orientation val="maxMin"/>
          <c:max val="101"/>
          <c:min val="16"/>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666632287"/>
        <c:crosses val="autoZero"/>
        <c:crossBetween val="between"/>
        <c:majorUnit val="2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6350" cap="flat" cmpd="sng" algn="ctr">
      <a:solidFill>
        <a:schemeClr val="bg1">
          <a:lumMod val="50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de-DE" sz="1600" b="1"/>
              <a:t>Kunden</a:t>
            </a:r>
          </a:p>
        </c:rich>
      </c:tx>
      <c:layout>
        <c:manualLayout>
          <c:xMode val="edge"/>
          <c:yMode val="edge"/>
          <c:x val="4.4659897292250256E-2"/>
          <c:y val="4.5861111111111109E-2"/>
        </c:manualLayout>
      </c:layout>
      <c:overlay val="0"/>
      <c:spPr>
        <a:noFill/>
        <a:ln>
          <a:noFill/>
        </a:ln>
        <a:effectLst/>
      </c:spPr>
    </c:title>
    <c:autoTitleDeleted val="0"/>
    <c:plotArea>
      <c:layout/>
      <c:radarChart>
        <c:radarStyle val="marker"/>
        <c:varyColors val="0"/>
        <c:ser>
          <c:idx val="0"/>
          <c:order val="0"/>
          <c:spPr>
            <a:ln w="28575" cap="rnd">
              <a:solidFill>
                <a:schemeClr val="accent1"/>
              </a:solidFill>
              <a:round/>
            </a:ln>
            <a:effectLst/>
          </c:spPr>
          <c:marker>
            <c:symbol val="none"/>
          </c:marker>
          <c:cat>
            <c:strRef>
              <c:f>Auswertung_je_Bereich!$K$8:$K$14</c:f>
              <c:strCache>
                <c:ptCount val="7"/>
                <c:pt idx="0">
                  <c:v>Handlungsfeld 1 
Führungspersön-
lichkeit entwickeln </c:v>
                </c:pt>
                <c:pt idx="1">
                  <c:v>Handlungsfeld 2
Unternehmens-
leitbild festlegen</c:v>
                </c:pt>
                <c:pt idx="2">
                  <c:v>Handlungsfeld 3 
Strategisch 
planen</c:v>
                </c:pt>
                <c:pt idx="3">
                  <c:v>Handlungsfeld 4 
Mitarbeiter 
auswählen</c:v>
                </c:pt>
                <c:pt idx="4">
                  <c:v>Handlungsfeld 5 
Erfolg 
vereinbaren</c:v>
                </c:pt>
                <c:pt idx="5">
                  <c:v>Handlungsfeld 6 
Profitabel 
wirtschaften</c:v>
                </c:pt>
                <c:pt idx="6">
                  <c:v>Handlungsfeld 7 
Unternehmens-
marke stärken  </c:v>
                </c:pt>
              </c:strCache>
            </c:strRef>
          </c:cat>
          <c:val>
            <c:numRef>
              <c:f>Auswertung_je_Bereich!$L$8:$L$14</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2-D95A-4138-8D63-3E8556104AEA}"/>
            </c:ext>
          </c:extLst>
        </c:ser>
        <c:dLbls>
          <c:showLegendKey val="0"/>
          <c:showVal val="0"/>
          <c:showCatName val="0"/>
          <c:showSerName val="0"/>
          <c:showPercent val="0"/>
          <c:showBubbleSize val="0"/>
        </c:dLbls>
        <c:axId val="1734841439"/>
        <c:axId val="1734852255"/>
      </c:radarChart>
      <c:catAx>
        <c:axId val="17348414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de-DE"/>
          </a:p>
        </c:txPr>
        <c:crossAx val="1734852255"/>
        <c:crosses val="autoZero"/>
        <c:auto val="1"/>
        <c:lblAlgn val="ctr"/>
        <c:lblOffset val="100"/>
        <c:noMultiLvlLbl val="0"/>
      </c:catAx>
      <c:valAx>
        <c:axId val="1734852255"/>
        <c:scaling>
          <c:orientation val="maxMin"/>
          <c:max val="101"/>
          <c:min val="16"/>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734841439"/>
        <c:crosses val="autoZero"/>
        <c:crossBetween val="between"/>
        <c:majorUnit val="20"/>
      </c:valAx>
    </c:plotArea>
    <c:plotVisOnly val="1"/>
    <c:dispBlanksAs val="gap"/>
    <c:showDLblsOverMax val="0"/>
    <c:extLst/>
  </c:chart>
  <c:spPr>
    <a:ln>
      <a:solidFill>
        <a:schemeClr val="bg1">
          <a:lumMod val="50000"/>
        </a:schemeClr>
      </a:solidFill>
    </a:ln>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de-DE" sz="1600" b="1"/>
              <a:t>Mitarbeiter</a:t>
            </a:r>
          </a:p>
        </c:rich>
      </c:tx>
      <c:layout>
        <c:manualLayout>
          <c:xMode val="edge"/>
          <c:yMode val="edge"/>
          <c:x val="6.6724490153275043E-2"/>
          <c:y val="4.2407826570192347E-2"/>
        </c:manualLayout>
      </c:layout>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radarChart>
        <c:radarStyle val="marker"/>
        <c:varyColors val="0"/>
        <c:ser>
          <c:idx val="0"/>
          <c:order val="0"/>
          <c:spPr>
            <a:ln w="28575" cap="rnd">
              <a:solidFill>
                <a:schemeClr val="accent1"/>
              </a:solidFill>
              <a:round/>
            </a:ln>
            <a:effectLst/>
          </c:spPr>
          <c:marker>
            <c:symbol val="none"/>
          </c:marker>
          <c:cat>
            <c:strRef>
              <c:f>Auswertung_je_Bereich!$C$22:$C$28</c:f>
              <c:strCache>
                <c:ptCount val="7"/>
                <c:pt idx="0">
                  <c:v>Handlungsfeld 1 
Führungspersön-
lichkeit entwickeln </c:v>
                </c:pt>
                <c:pt idx="1">
                  <c:v>Handlungsfeld 2
Unternehmens-
leitbild festlegen</c:v>
                </c:pt>
                <c:pt idx="2">
                  <c:v>Handlungsfeld 3 
Strategisch 
planen</c:v>
                </c:pt>
                <c:pt idx="3">
                  <c:v>Handlungsfeld 4 
Mitarbeiter 
auswählen</c:v>
                </c:pt>
                <c:pt idx="4">
                  <c:v>Handlungsfeld 5 
Erfolg 
vereinbaren</c:v>
                </c:pt>
                <c:pt idx="5">
                  <c:v>Handlungsfeld 6 
Profitabel 
wirtschaften</c:v>
                </c:pt>
                <c:pt idx="6">
                  <c:v>Handlungsfeld 7 
Unternehmens-
marke stärken  </c:v>
                </c:pt>
              </c:strCache>
            </c:strRef>
          </c:cat>
          <c:val>
            <c:numRef>
              <c:f>Auswertung_je_Bereich!$D$22:$D$28</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F3D7-4B7D-8EE3-21D960C042A1}"/>
            </c:ext>
          </c:extLst>
        </c:ser>
        <c:dLbls>
          <c:showLegendKey val="0"/>
          <c:showVal val="0"/>
          <c:showCatName val="0"/>
          <c:showSerName val="0"/>
          <c:showPercent val="0"/>
          <c:showBubbleSize val="0"/>
        </c:dLbls>
        <c:axId val="1575993887"/>
        <c:axId val="1575991391"/>
      </c:radarChart>
      <c:catAx>
        <c:axId val="15759938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de-DE"/>
          </a:p>
        </c:txPr>
        <c:crossAx val="1575991391"/>
        <c:crosses val="autoZero"/>
        <c:auto val="1"/>
        <c:lblAlgn val="ctr"/>
        <c:lblOffset val="100"/>
        <c:noMultiLvlLbl val="0"/>
      </c:catAx>
      <c:valAx>
        <c:axId val="1575991391"/>
        <c:scaling>
          <c:orientation val="maxMin"/>
          <c:max val="101"/>
          <c:min val="16"/>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575993887"/>
        <c:crosses val="autoZero"/>
        <c:crossBetween val="between"/>
        <c:majorUnit val="2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6350" cap="flat" cmpd="sng" algn="ctr">
      <a:solidFill>
        <a:schemeClr val="bg1">
          <a:lumMod val="50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de-DE" sz="1600" b="1"/>
              <a:t>Prozesse</a:t>
            </a:r>
          </a:p>
        </c:rich>
      </c:tx>
      <c:layout>
        <c:manualLayout>
          <c:xMode val="edge"/>
          <c:yMode val="edge"/>
          <c:x val="4.7353912019553912E-2"/>
          <c:y val="2.6422609398962443E-2"/>
        </c:manualLayout>
      </c:layout>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radarChart>
        <c:radarStyle val="marker"/>
        <c:varyColors val="0"/>
        <c:ser>
          <c:idx val="0"/>
          <c:order val="0"/>
          <c:spPr>
            <a:ln w="28575" cap="rnd">
              <a:solidFill>
                <a:schemeClr val="accent1"/>
              </a:solidFill>
              <a:round/>
            </a:ln>
            <a:effectLst/>
          </c:spPr>
          <c:marker>
            <c:symbol val="none"/>
          </c:marker>
          <c:cat>
            <c:strRef>
              <c:f>Auswertung_je_Bereich!$G$21:$G$27</c:f>
              <c:strCache>
                <c:ptCount val="7"/>
                <c:pt idx="0">
                  <c:v>Handlungsfeld 1 
Führungspersön-
lichkeit entwickeln </c:v>
                </c:pt>
                <c:pt idx="1">
                  <c:v>Handlungsfeld 2
Unternehmens-
leitbild festlegen</c:v>
                </c:pt>
                <c:pt idx="2">
                  <c:v>Handlungsfeld 3 
Strategisch 
planen</c:v>
                </c:pt>
                <c:pt idx="3">
                  <c:v>Handlungsfeld 4 
Mitarbeiter 
auswählen</c:v>
                </c:pt>
                <c:pt idx="4">
                  <c:v>Handlungsfeld 5 
Erfolg 
vereinbaren</c:v>
                </c:pt>
                <c:pt idx="5">
                  <c:v>Handlungsfeld 6 
Profitabel 
wirtschaften</c:v>
                </c:pt>
                <c:pt idx="6">
                  <c:v>Handlungsfeld 7 
Unternehmens-
marke stärken  </c:v>
                </c:pt>
              </c:strCache>
            </c:strRef>
          </c:cat>
          <c:val>
            <c:numRef>
              <c:f>Auswertung_je_Bereich!$H$21:$H$27</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600E-4C7D-84B6-6AA08C68F884}"/>
            </c:ext>
          </c:extLst>
        </c:ser>
        <c:dLbls>
          <c:showLegendKey val="0"/>
          <c:showVal val="0"/>
          <c:showCatName val="0"/>
          <c:showSerName val="0"/>
          <c:showPercent val="0"/>
          <c:showBubbleSize val="0"/>
        </c:dLbls>
        <c:axId val="1913325311"/>
        <c:axId val="1913326559"/>
      </c:radarChart>
      <c:catAx>
        <c:axId val="191332531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de-DE"/>
          </a:p>
        </c:txPr>
        <c:crossAx val="1913326559"/>
        <c:crosses val="autoZero"/>
        <c:auto val="1"/>
        <c:lblAlgn val="ctr"/>
        <c:lblOffset val="100"/>
        <c:noMultiLvlLbl val="0"/>
      </c:catAx>
      <c:valAx>
        <c:axId val="1913326559"/>
        <c:scaling>
          <c:orientation val="maxMin"/>
          <c:max val="101"/>
          <c:min val="16"/>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913325311"/>
        <c:crosses val="autoZero"/>
        <c:crossBetween val="between"/>
        <c:majorUnit val="2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6350" cap="flat" cmpd="sng" algn="ctr">
      <a:solidFill>
        <a:schemeClr val="bg1">
          <a:lumMod val="50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de-DE" sz="1600" b="1"/>
              <a:t>Digitalisierung</a:t>
            </a:r>
          </a:p>
        </c:rich>
      </c:tx>
      <c:layout>
        <c:manualLayout>
          <c:xMode val="edge"/>
          <c:yMode val="edge"/>
          <c:x val="4.6663776556386177E-2"/>
          <c:y val="2.6223768389992751E-2"/>
        </c:manualLayout>
      </c:layout>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radarChart>
        <c:radarStyle val="marker"/>
        <c:varyColors val="0"/>
        <c:ser>
          <c:idx val="0"/>
          <c:order val="0"/>
          <c:spPr>
            <a:ln w="28575" cap="rnd">
              <a:solidFill>
                <a:schemeClr val="accent1"/>
              </a:solidFill>
              <a:round/>
            </a:ln>
            <a:effectLst/>
          </c:spPr>
          <c:marker>
            <c:symbol val="none"/>
          </c:marker>
          <c:cat>
            <c:strRef>
              <c:f>Auswertung_je_Bereich!$K$22:$K$28</c:f>
              <c:strCache>
                <c:ptCount val="7"/>
                <c:pt idx="0">
                  <c:v>Handlungsfeld 1 
Führungspersön-
lichkeit entwickeln </c:v>
                </c:pt>
                <c:pt idx="1">
                  <c:v>Handlungsfeld 2
Unternehmens-
leitbild festlegen</c:v>
                </c:pt>
                <c:pt idx="2">
                  <c:v>Handlungsfeld 3 
Strategisch 
planen</c:v>
                </c:pt>
                <c:pt idx="3">
                  <c:v>Handlungsfeld 4 
Mitarbeiter 
auswählen</c:v>
                </c:pt>
                <c:pt idx="4">
                  <c:v>Handlungsfeld 5 
Erfolg 
vereinbaren</c:v>
                </c:pt>
                <c:pt idx="5">
                  <c:v>Handlungsfeld 6 
Profitabel 
wirtschaften</c:v>
                </c:pt>
                <c:pt idx="6">
                  <c:v>Handlungsfeld 7 
Unternehmens-
marke stärken  </c:v>
                </c:pt>
              </c:strCache>
            </c:strRef>
          </c:cat>
          <c:val>
            <c:numRef>
              <c:f>Auswertung_je_Bereich!$L$22:$L$28</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6E0D-4F99-A0AB-6A598925AAB6}"/>
            </c:ext>
          </c:extLst>
        </c:ser>
        <c:dLbls>
          <c:showLegendKey val="0"/>
          <c:showVal val="0"/>
          <c:showCatName val="0"/>
          <c:showSerName val="0"/>
          <c:showPercent val="0"/>
          <c:showBubbleSize val="0"/>
        </c:dLbls>
        <c:axId val="1749882223"/>
        <c:axId val="1749880975"/>
      </c:radarChart>
      <c:catAx>
        <c:axId val="17498822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de-DE"/>
          </a:p>
        </c:txPr>
        <c:crossAx val="1749880975"/>
        <c:crosses val="autoZero"/>
        <c:auto val="1"/>
        <c:lblAlgn val="ctr"/>
        <c:lblOffset val="100"/>
        <c:noMultiLvlLbl val="0"/>
      </c:catAx>
      <c:valAx>
        <c:axId val="1749880975"/>
        <c:scaling>
          <c:orientation val="maxMin"/>
          <c:max val="101"/>
          <c:min val="16"/>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749882223"/>
        <c:crosses val="autoZero"/>
        <c:crossBetween val="between"/>
        <c:majorUnit val="2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6350" cap="flat" cmpd="sng" algn="ctr">
      <a:solidFill>
        <a:schemeClr val="bg1">
          <a:lumMod val="50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ysClr val="windowText" lastClr="000000"/>
                </a:solidFill>
                <a:latin typeface="+mn-lt"/>
                <a:ea typeface="+mn-ea"/>
                <a:cs typeface="+mn-cs"/>
              </a:defRPr>
            </a:pPr>
            <a:r>
              <a:rPr lang="de-DE" sz="1600" b="1">
                <a:solidFill>
                  <a:sysClr val="windowText" lastClr="000000"/>
                </a:solidFill>
              </a:rPr>
              <a:t>Zusammenfassung aller 5 Bereiche</a:t>
            </a:r>
          </a:p>
        </c:rich>
      </c:tx>
      <c:overlay val="0"/>
      <c:spPr>
        <a:noFill/>
        <a:ln>
          <a:noFill/>
        </a:ln>
        <a:effectLst/>
      </c:spPr>
      <c:txPr>
        <a:bodyPr rot="0" spcFirstLastPara="1" vertOverflow="ellipsis" vert="horz" wrap="square" anchor="ctr" anchorCtr="1"/>
        <a:lstStyle/>
        <a:p>
          <a:pPr>
            <a:defRPr sz="1600" b="1" i="0" u="none" strike="noStrike" kern="1200" spc="0" baseline="0">
              <a:solidFill>
                <a:sysClr val="windowText" lastClr="000000"/>
              </a:solidFill>
              <a:latin typeface="+mn-lt"/>
              <a:ea typeface="+mn-ea"/>
              <a:cs typeface="+mn-cs"/>
            </a:defRPr>
          </a:pPr>
          <a:endParaRPr lang="de-DE"/>
        </a:p>
      </c:txPr>
    </c:title>
    <c:autoTitleDeleted val="0"/>
    <c:plotArea>
      <c:layout/>
      <c:radarChart>
        <c:radarStyle val="marker"/>
        <c:varyColors val="0"/>
        <c:ser>
          <c:idx val="0"/>
          <c:order val="0"/>
          <c:spPr>
            <a:ln w="28575" cap="rnd">
              <a:solidFill>
                <a:schemeClr val="accent1"/>
              </a:solidFill>
              <a:round/>
            </a:ln>
            <a:effectLst/>
          </c:spPr>
          <c:marker>
            <c:symbol val="none"/>
          </c:marker>
          <c:val>
            <c:numRef>
              <c:f>Zusammenfassung_der_Bereich!$E$4:$E$38</c:f>
              <c:numCache>
                <c:formatCode>General</c:formatCode>
                <c:ptCount val="3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numCache>
            </c:numRef>
          </c:val>
          <c:extLst>
            <c:ext xmlns:c16="http://schemas.microsoft.com/office/drawing/2014/chart" uri="{C3380CC4-5D6E-409C-BE32-E72D297353CC}">
              <c16:uniqueId val="{00000000-5F89-4ACA-B8AD-9E03E7A00842}"/>
            </c:ext>
          </c:extLst>
        </c:ser>
        <c:dLbls>
          <c:showLegendKey val="0"/>
          <c:showVal val="0"/>
          <c:showCatName val="0"/>
          <c:showSerName val="0"/>
          <c:showPercent val="0"/>
          <c:showBubbleSize val="0"/>
        </c:dLbls>
        <c:axId val="1944572719"/>
        <c:axId val="1944571055"/>
      </c:radarChart>
      <c:catAx>
        <c:axId val="1944572719"/>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de-DE"/>
          </a:p>
        </c:txPr>
        <c:crossAx val="1944571055"/>
        <c:crosses val="autoZero"/>
        <c:auto val="1"/>
        <c:lblAlgn val="ctr"/>
        <c:lblOffset val="100"/>
        <c:noMultiLvlLbl val="0"/>
      </c:catAx>
      <c:valAx>
        <c:axId val="1944571055"/>
        <c:scaling>
          <c:orientation val="maxMin"/>
          <c:max val="101"/>
          <c:min val="16"/>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944572719"/>
        <c:crosses val="autoZero"/>
        <c:crossBetween val="between"/>
        <c:majorUnit val="2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57150" cap="flat" cmpd="sng" algn="ctr">
      <a:solidFill>
        <a:schemeClr val="tx2"/>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mailto:Hubertus.Huettenschmidt@ProNeu-group.com?subject=Quick-Check-Unternehmens-Analyse" TargetMode="External"/><Relationship Id="rId2" Type="http://schemas.openxmlformats.org/officeDocument/2006/relationships/image" Target="../media/image2.jpg"/><Relationship Id="rId1" Type="http://schemas.openxmlformats.org/officeDocument/2006/relationships/image" Target="../media/image1.png"/><Relationship Id="rId6" Type="http://schemas.openxmlformats.org/officeDocument/2006/relationships/hyperlink" Target="#'1_Teamchef'!A1"/><Relationship Id="rId5" Type="http://schemas.openxmlformats.org/officeDocument/2006/relationships/image" Target="../media/image3.png"/><Relationship Id="rId4" Type="http://schemas.openxmlformats.org/officeDocument/2006/relationships/hyperlink" Target="https://proneu-group.com/kostenlose-erstberatung" TargetMode="Externa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hyperlink" Target="#'2_Kunden'!A1"/><Relationship Id="rId2" Type="http://schemas.openxmlformats.org/officeDocument/2006/relationships/image" Target="../media/image2.jpg"/><Relationship Id="rId1" Type="http://schemas.openxmlformats.org/officeDocument/2006/relationships/image" Target="../media/image5.png"/><Relationship Id="rId6" Type="http://schemas.openxmlformats.org/officeDocument/2006/relationships/image" Target="../media/image3.png"/><Relationship Id="rId5" Type="http://schemas.openxmlformats.org/officeDocument/2006/relationships/hyperlink" Target="https://proneu-group.com/kostenlose-erstberatung" TargetMode="External"/><Relationship Id="rId4" Type="http://schemas.openxmlformats.org/officeDocument/2006/relationships/hyperlink" Target="mailto:Hubertus.Huettenschmidt@ProNeu-group.com?subject=Quick-Check-Unternehmens-Analyse"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mailto:Hubertus.Huettenschmidt@ProNeu-group.com?subject=Quick-Check-Unternehmens-Analyse" TargetMode="External"/><Relationship Id="rId2" Type="http://schemas.openxmlformats.org/officeDocument/2006/relationships/image" Target="../media/image2.jpg"/><Relationship Id="rId1" Type="http://schemas.openxmlformats.org/officeDocument/2006/relationships/image" Target="../media/image5.png"/><Relationship Id="rId6" Type="http://schemas.openxmlformats.org/officeDocument/2006/relationships/hyperlink" Target="#'3_Mitarbeiter'!A1"/><Relationship Id="rId5" Type="http://schemas.openxmlformats.org/officeDocument/2006/relationships/image" Target="../media/image3.png"/><Relationship Id="rId4" Type="http://schemas.openxmlformats.org/officeDocument/2006/relationships/hyperlink" Target="https://proneu-group.com/kostenlose-erstberatung" TargetMode="External"/></Relationships>
</file>

<file path=xl/drawings/_rels/drawing5.xml.rels><?xml version="1.0" encoding="UTF-8" standalone="yes"?>
<Relationships xmlns="http://schemas.openxmlformats.org/package/2006/relationships"><Relationship Id="rId3" Type="http://schemas.openxmlformats.org/officeDocument/2006/relationships/hyperlink" Target="mailto:Hubertus.Huettenschmidt@ProNeu-group.com?subject=Quick-Check-Unternehmens-Analyse" TargetMode="External"/><Relationship Id="rId2" Type="http://schemas.openxmlformats.org/officeDocument/2006/relationships/image" Target="../media/image2.jpg"/><Relationship Id="rId1" Type="http://schemas.openxmlformats.org/officeDocument/2006/relationships/image" Target="../media/image5.png"/><Relationship Id="rId6" Type="http://schemas.openxmlformats.org/officeDocument/2006/relationships/hyperlink" Target="#'4_Prozesse'!A1"/><Relationship Id="rId5" Type="http://schemas.openxmlformats.org/officeDocument/2006/relationships/image" Target="../media/image3.png"/><Relationship Id="rId4" Type="http://schemas.openxmlformats.org/officeDocument/2006/relationships/hyperlink" Target="https://proneu-group.com/kostenlose-erstberatung" TargetMode="External"/></Relationships>
</file>

<file path=xl/drawings/_rels/drawing6.xml.rels><?xml version="1.0" encoding="UTF-8" standalone="yes"?>
<Relationships xmlns="http://schemas.openxmlformats.org/package/2006/relationships"><Relationship Id="rId3" Type="http://schemas.openxmlformats.org/officeDocument/2006/relationships/hyperlink" Target="mailto:Hubertus.Huettenschmidt@ProNeu-group.com?subject=Quick-Check-Unternehmens-Analyse" TargetMode="External"/><Relationship Id="rId2" Type="http://schemas.openxmlformats.org/officeDocument/2006/relationships/image" Target="../media/image2.jpg"/><Relationship Id="rId1" Type="http://schemas.openxmlformats.org/officeDocument/2006/relationships/image" Target="../media/image5.png"/><Relationship Id="rId6" Type="http://schemas.openxmlformats.org/officeDocument/2006/relationships/hyperlink" Target="#'5_Digitalisierung'!A1"/><Relationship Id="rId5" Type="http://schemas.openxmlformats.org/officeDocument/2006/relationships/image" Target="../media/image3.png"/><Relationship Id="rId4" Type="http://schemas.openxmlformats.org/officeDocument/2006/relationships/hyperlink" Target="https://proneu-group.com/kostenlose-erstberatung" TargetMode="External"/></Relationships>
</file>

<file path=xl/drawings/_rels/drawing7.xml.rels><?xml version="1.0" encoding="UTF-8" standalone="yes"?>
<Relationships xmlns="http://schemas.openxmlformats.org/package/2006/relationships"><Relationship Id="rId3" Type="http://schemas.openxmlformats.org/officeDocument/2006/relationships/hyperlink" Target="mailto:Hubertus.Huettenschmidt@ProNeu-group.com?subject=Quick-Check-Unternehmens-Analyse" TargetMode="External"/><Relationship Id="rId2" Type="http://schemas.openxmlformats.org/officeDocument/2006/relationships/image" Target="../media/image2.jpg"/><Relationship Id="rId1" Type="http://schemas.openxmlformats.org/officeDocument/2006/relationships/image" Target="../media/image5.png"/><Relationship Id="rId6" Type="http://schemas.openxmlformats.org/officeDocument/2006/relationships/hyperlink" Target="#Auswertung_je_Bereich!A1"/><Relationship Id="rId5" Type="http://schemas.openxmlformats.org/officeDocument/2006/relationships/image" Target="../media/image3.png"/><Relationship Id="rId4" Type="http://schemas.openxmlformats.org/officeDocument/2006/relationships/hyperlink" Target="https://proneu-group.com/kostenlose-erstberatung" TargetMode="External"/></Relationships>
</file>

<file path=xl/drawings/_rels/drawing8.xml.rels><?xml version="1.0" encoding="UTF-8" standalone="yes"?>
<Relationships xmlns="http://schemas.openxmlformats.org/package/2006/relationships"><Relationship Id="rId8" Type="http://schemas.openxmlformats.org/officeDocument/2006/relationships/hyperlink" Target="https://proneu-group.com/kostenlose-erstberatung" TargetMode="External"/><Relationship Id="rId13" Type="http://schemas.openxmlformats.org/officeDocument/2006/relationships/image" Target="../media/image6.png"/><Relationship Id="rId3" Type="http://schemas.openxmlformats.org/officeDocument/2006/relationships/chart" Target="../charts/chart4.xml"/><Relationship Id="rId7" Type="http://schemas.openxmlformats.org/officeDocument/2006/relationships/hyperlink" Target="mailto:Hubertus.Huettenschmidt@ProNeu-group.com?subject=Quick-Check-Unternehmens-Analyse" TargetMode="External"/><Relationship Id="rId12" Type="http://schemas.openxmlformats.org/officeDocument/2006/relationships/hyperlink" Target="#Auswertung_je_Bereich!A51"/><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image" Target="../media/image2.jpg"/><Relationship Id="rId11" Type="http://schemas.openxmlformats.org/officeDocument/2006/relationships/chart" Target="../charts/chart7.xml"/><Relationship Id="rId5" Type="http://schemas.openxmlformats.org/officeDocument/2006/relationships/chart" Target="../charts/chart6.xml"/><Relationship Id="rId10" Type="http://schemas.openxmlformats.org/officeDocument/2006/relationships/image" Target="../media/image5.png"/><Relationship Id="rId4" Type="http://schemas.openxmlformats.org/officeDocument/2006/relationships/chart" Target="../charts/chart5.xml"/><Relationship Id="rId9"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1446337</xdr:colOff>
      <xdr:row>0</xdr:row>
      <xdr:rowOff>79902</xdr:rowOff>
    </xdr:from>
    <xdr:to>
      <xdr:col>2</xdr:col>
      <xdr:colOff>3058253</xdr:colOff>
      <xdr:row>1</xdr:row>
      <xdr:rowOff>454093</xdr:rowOff>
    </xdr:to>
    <xdr:pic>
      <xdr:nvPicPr>
        <xdr:cNvPr id="2" name="Grafik 1">
          <a:extLst>
            <a:ext uri="{FF2B5EF4-FFF2-40B4-BE49-F238E27FC236}">
              <a16:creationId xmlns:a16="http://schemas.microsoft.com/office/drawing/2014/main" id="{1F271E6F-45EB-4D46-A1EF-81C671429E7D}"/>
            </a:ext>
          </a:extLst>
        </xdr:cNvPr>
        <xdr:cNvPicPr>
          <a:picLocks noChangeAspect="1"/>
        </xdr:cNvPicPr>
      </xdr:nvPicPr>
      <xdr:blipFill>
        <a:blip xmlns:r="http://schemas.openxmlformats.org/officeDocument/2006/relationships" r:embed="rId1"/>
        <a:stretch>
          <a:fillRect/>
        </a:stretch>
      </xdr:blipFill>
      <xdr:spPr>
        <a:xfrm>
          <a:off x="4752072" y="79902"/>
          <a:ext cx="1611916" cy="564691"/>
        </a:xfrm>
        <a:prstGeom prst="rect">
          <a:avLst/>
        </a:prstGeom>
      </xdr:spPr>
    </xdr:pic>
    <xdr:clientData/>
  </xdr:twoCellAnchor>
  <xdr:twoCellAnchor editAs="oneCell">
    <xdr:from>
      <xdr:col>2</xdr:col>
      <xdr:colOff>338759</xdr:colOff>
      <xdr:row>23</xdr:row>
      <xdr:rowOff>285337</xdr:rowOff>
    </xdr:from>
    <xdr:to>
      <xdr:col>2</xdr:col>
      <xdr:colOff>1417751</xdr:colOff>
      <xdr:row>29</xdr:row>
      <xdr:rowOff>88807</xdr:rowOff>
    </xdr:to>
    <xdr:pic>
      <xdr:nvPicPr>
        <xdr:cNvPr id="3" name="Grafik 2">
          <a:extLst>
            <a:ext uri="{FF2B5EF4-FFF2-40B4-BE49-F238E27FC236}">
              <a16:creationId xmlns:a16="http://schemas.microsoft.com/office/drawing/2014/main" id="{EBDA10D6-BA79-4F67-B0C1-E7A447C1C2A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999672" y="7342120"/>
          <a:ext cx="1078992" cy="1078992"/>
        </a:xfrm>
        <a:prstGeom prst="round2DiagRect">
          <a:avLst>
            <a:gd name="adj1" fmla="val 16667"/>
            <a:gd name="adj2" fmla="val 0"/>
          </a:avLst>
        </a:prstGeom>
        <a:ln w="38100" cap="sq">
          <a:solidFill>
            <a:schemeClr val="tx2"/>
          </a:solidFill>
          <a:miter lim="800000"/>
        </a:ln>
        <a:effectLst>
          <a:outerShdw blurRad="254000" algn="tl" rotWithShape="0">
            <a:srgbClr val="000000">
              <a:alpha val="43000"/>
            </a:srgbClr>
          </a:outerShdw>
        </a:effectLst>
      </xdr:spPr>
    </xdr:pic>
    <xdr:clientData/>
  </xdr:twoCellAnchor>
  <xdr:oneCellAnchor>
    <xdr:from>
      <xdr:col>3</xdr:col>
      <xdr:colOff>0</xdr:colOff>
      <xdr:row>11</xdr:row>
      <xdr:rowOff>604630</xdr:rowOff>
    </xdr:from>
    <xdr:ext cx="184731" cy="264560"/>
    <xdr:sp macro="" textlink="">
      <xdr:nvSpPr>
        <xdr:cNvPr id="4" name="Textfeld 3">
          <a:extLst>
            <a:ext uri="{FF2B5EF4-FFF2-40B4-BE49-F238E27FC236}">
              <a16:creationId xmlns:a16="http://schemas.microsoft.com/office/drawing/2014/main" id="{A2837971-A8E8-426A-9E02-49B2B5387B93}"/>
            </a:ext>
          </a:extLst>
        </xdr:cNvPr>
        <xdr:cNvSpPr txBox="1"/>
      </xdr:nvSpPr>
      <xdr:spPr>
        <a:xfrm>
          <a:off x="8382000" y="30231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twoCellAnchor>
    <xdr:from>
      <xdr:col>1</xdr:col>
      <xdr:colOff>679173</xdr:colOff>
      <xdr:row>21</xdr:row>
      <xdr:rowOff>240198</xdr:rowOff>
    </xdr:from>
    <xdr:to>
      <xdr:col>1</xdr:col>
      <xdr:colOff>2228022</xdr:colOff>
      <xdr:row>22</xdr:row>
      <xdr:rowOff>223633</xdr:rowOff>
    </xdr:to>
    <xdr:sp macro="" textlink="">
      <xdr:nvSpPr>
        <xdr:cNvPr id="8" name="Rechteck: abgeschrägt 7">
          <a:hlinkClick xmlns:r="http://schemas.openxmlformats.org/officeDocument/2006/relationships" r:id="rId3"/>
          <a:extLst>
            <a:ext uri="{FF2B5EF4-FFF2-40B4-BE49-F238E27FC236}">
              <a16:creationId xmlns:a16="http://schemas.microsoft.com/office/drawing/2014/main" id="{2D69799C-6139-4018-8C25-22634F0E91C4}"/>
            </a:ext>
          </a:extLst>
        </xdr:cNvPr>
        <xdr:cNvSpPr/>
      </xdr:nvSpPr>
      <xdr:spPr>
        <a:xfrm>
          <a:off x="1104997" y="6078463"/>
          <a:ext cx="1548849" cy="274788"/>
        </a:xfrm>
        <a:prstGeom prst="bevel">
          <a:avLst/>
        </a:prstGeom>
        <a:solidFill>
          <a:srgbClr val="01436C"/>
        </a:solidFill>
        <a:ln w="12700" cap="flat" cmpd="sng" algn="ctr">
          <a:solidFill>
            <a:srgbClr val="01436C"/>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de-DE" sz="1100" b="1">
              <a:solidFill>
                <a:schemeClr val="bg1"/>
              </a:solidFill>
              <a:effectLst/>
              <a:latin typeface="+mn-lt"/>
              <a:ea typeface="+mn-ea"/>
              <a:cs typeface="+mn-cs"/>
            </a:rPr>
            <a:t>Nachricht schreiben!</a:t>
          </a:r>
          <a:endParaRPr lang="de-DE" sz="1400" b="1">
            <a:solidFill>
              <a:schemeClr val="bg1"/>
            </a:solidFill>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de-DE" sz="1400" b="1" i="0" u="none" strike="noStrike" kern="0" cap="none" spc="0" normalizeH="0" baseline="0" noProof="0">
            <a:ln>
              <a:noFill/>
            </a:ln>
            <a:solidFill>
              <a:schemeClr val="bg1"/>
            </a:solidFill>
            <a:effectLst/>
            <a:uLnTx/>
            <a:uFillTx/>
            <a:latin typeface="Calibri" panose="020F0502020204030204"/>
            <a:ea typeface="+mn-ea"/>
            <a:cs typeface="+mn-cs"/>
          </a:endParaRPr>
        </a:p>
      </xdr:txBody>
    </xdr:sp>
    <xdr:clientData/>
  </xdr:twoCellAnchor>
  <xdr:twoCellAnchor>
    <xdr:from>
      <xdr:col>2</xdr:col>
      <xdr:colOff>24848</xdr:colOff>
      <xdr:row>21</xdr:row>
      <xdr:rowOff>240198</xdr:rowOff>
    </xdr:from>
    <xdr:to>
      <xdr:col>2</xdr:col>
      <xdr:colOff>2915475</xdr:colOff>
      <xdr:row>22</xdr:row>
      <xdr:rowOff>223633</xdr:rowOff>
    </xdr:to>
    <xdr:sp macro="" textlink="">
      <xdr:nvSpPr>
        <xdr:cNvPr id="10" name="Rechteck: abgeschrägt 9">
          <a:hlinkClick xmlns:r="http://schemas.openxmlformats.org/officeDocument/2006/relationships" r:id="rId4"/>
          <a:extLst>
            <a:ext uri="{FF2B5EF4-FFF2-40B4-BE49-F238E27FC236}">
              <a16:creationId xmlns:a16="http://schemas.microsoft.com/office/drawing/2014/main" id="{83AD7635-A64E-4E22-8C93-53E4568D9AB2}"/>
            </a:ext>
          </a:extLst>
        </xdr:cNvPr>
        <xdr:cNvSpPr/>
      </xdr:nvSpPr>
      <xdr:spPr>
        <a:xfrm>
          <a:off x="3330583" y="6078463"/>
          <a:ext cx="2890627" cy="274788"/>
        </a:xfrm>
        <a:prstGeom prst="bevel">
          <a:avLst/>
        </a:prstGeom>
        <a:solidFill>
          <a:srgbClr val="01436C"/>
        </a:solidFill>
        <a:ln w="12700" cap="flat" cmpd="sng" algn="ctr">
          <a:solidFill>
            <a:srgbClr val="01436C"/>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de-DE" sz="1100" b="1">
              <a:solidFill>
                <a:schemeClr val="bg1"/>
              </a:solidFill>
              <a:effectLst/>
              <a:latin typeface="+mn-lt"/>
              <a:ea typeface="+mn-ea"/>
              <a:cs typeface="+mn-cs"/>
            </a:rPr>
            <a:t>15-min Kennenlerngespräch buchen!</a:t>
          </a:r>
          <a:endParaRPr kumimoji="0" lang="de-DE" sz="1400" b="1" i="0" u="none" strike="noStrike" kern="0" cap="none" spc="0" normalizeH="0" baseline="0" noProof="0">
            <a:ln>
              <a:noFill/>
            </a:ln>
            <a:solidFill>
              <a:schemeClr val="bg1"/>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de-DE" sz="1400" b="1" i="0" u="none" strike="noStrike" kern="0" cap="none" spc="0" normalizeH="0" baseline="0" noProof="0">
            <a:ln>
              <a:noFill/>
            </a:ln>
            <a:solidFill>
              <a:srgbClr val="FFFFFF"/>
            </a:solidFill>
            <a:effectLst/>
            <a:uLnTx/>
            <a:uFillTx/>
            <a:latin typeface="Calibri" panose="020F0502020204030204"/>
            <a:ea typeface="+mn-ea"/>
            <a:cs typeface="+mn-cs"/>
          </a:endParaRPr>
        </a:p>
      </xdr:txBody>
    </xdr:sp>
    <xdr:clientData/>
  </xdr:twoCellAnchor>
  <xdr:twoCellAnchor editAs="oneCell">
    <xdr:from>
      <xdr:col>2</xdr:col>
      <xdr:colOff>1932820</xdr:colOff>
      <xdr:row>22</xdr:row>
      <xdr:rowOff>88348</xdr:rowOff>
    </xdr:from>
    <xdr:to>
      <xdr:col>2</xdr:col>
      <xdr:colOff>2368972</xdr:colOff>
      <xdr:row>23</xdr:row>
      <xdr:rowOff>301604</xdr:rowOff>
    </xdr:to>
    <xdr:pic>
      <xdr:nvPicPr>
        <xdr:cNvPr id="14" name="Grafik 13">
          <a:hlinkClick xmlns:r="http://schemas.openxmlformats.org/officeDocument/2006/relationships" r:id="rId4"/>
          <a:extLst>
            <a:ext uri="{FF2B5EF4-FFF2-40B4-BE49-F238E27FC236}">
              <a16:creationId xmlns:a16="http://schemas.microsoft.com/office/drawing/2014/main" id="{2C25AC0B-CD11-490A-AB73-3C8EF9520ED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rot="19783457">
          <a:off x="5238555" y="6217966"/>
          <a:ext cx="436152" cy="560638"/>
        </a:xfrm>
        <a:prstGeom prst="rect">
          <a:avLst/>
        </a:prstGeom>
      </xdr:spPr>
    </xdr:pic>
    <xdr:clientData/>
  </xdr:twoCellAnchor>
  <xdr:twoCellAnchor>
    <xdr:from>
      <xdr:col>1</xdr:col>
      <xdr:colOff>1770530</xdr:colOff>
      <xdr:row>17</xdr:row>
      <xdr:rowOff>190501</xdr:rowOff>
    </xdr:from>
    <xdr:to>
      <xdr:col>2</xdr:col>
      <xdr:colOff>1158619</xdr:colOff>
      <xdr:row>18</xdr:row>
      <xdr:rowOff>448236</xdr:rowOff>
    </xdr:to>
    <xdr:sp macro="" textlink="">
      <xdr:nvSpPr>
        <xdr:cNvPr id="15" name="Rechteck: abgeschrägt 14">
          <a:hlinkClick xmlns:r="http://schemas.openxmlformats.org/officeDocument/2006/relationships" r:id="rId6"/>
          <a:extLst>
            <a:ext uri="{FF2B5EF4-FFF2-40B4-BE49-F238E27FC236}">
              <a16:creationId xmlns:a16="http://schemas.microsoft.com/office/drawing/2014/main" id="{A5E79205-E821-40C9-B960-964FEE1A1B27}"/>
            </a:ext>
          </a:extLst>
        </xdr:cNvPr>
        <xdr:cNvSpPr/>
      </xdr:nvSpPr>
      <xdr:spPr>
        <a:xfrm>
          <a:off x="2196354" y="5076266"/>
          <a:ext cx="2268000" cy="549088"/>
        </a:xfrm>
        <a:prstGeom prst="bevel">
          <a:avLst/>
        </a:prstGeom>
        <a:solidFill>
          <a:srgbClr val="00B050"/>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400" b="1">
              <a:solidFill>
                <a:schemeClr val="bg1"/>
              </a:solidFill>
            </a:rPr>
            <a:t>Hier geht es zur Analyse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86591</xdr:colOff>
      <xdr:row>0</xdr:row>
      <xdr:rowOff>43727</xdr:rowOff>
    </xdr:from>
    <xdr:to>
      <xdr:col>8</xdr:col>
      <xdr:colOff>754801</xdr:colOff>
      <xdr:row>55</xdr:row>
      <xdr:rowOff>190498</xdr:rowOff>
    </xdr:to>
    <xdr:graphicFrame macro="">
      <xdr:nvGraphicFramePr>
        <xdr:cNvPr id="7" name="Diagramm 6">
          <a:extLst>
            <a:ext uri="{FF2B5EF4-FFF2-40B4-BE49-F238E27FC236}">
              <a16:creationId xmlns:a16="http://schemas.microsoft.com/office/drawing/2014/main" id="{EE1BC88B-94FE-4925-8D4B-DAE0036849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449469</xdr:colOff>
      <xdr:row>8</xdr:row>
      <xdr:rowOff>39222</xdr:rowOff>
    </xdr:from>
    <xdr:to>
      <xdr:col>7</xdr:col>
      <xdr:colOff>709415</xdr:colOff>
      <xdr:row>11</xdr:row>
      <xdr:rowOff>83016</xdr:rowOff>
    </xdr:to>
    <xdr:sp macro="" textlink="">
      <xdr:nvSpPr>
        <xdr:cNvPr id="8" name="Textfeld 7">
          <a:extLst>
            <a:ext uri="{FF2B5EF4-FFF2-40B4-BE49-F238E27FC236}">
              <a16:creationId xmlns:a16="http://schemas.microsoft.com/office/drawing/2014/main" id="{4222CA6B-5C93-48B9-B328-640B60151C6D}"/>
            </a:ext>
          </a:extLst>
        </xdr:cNvPr>
        <xdr:cNvSpPr txBox="1"/>
      </xdr:nvSpPr>
      <xdr:spPr>
        <a:xfrm>
          <a:off x="8495293" y="1047751"/>
          <a:ext cx="1021946" cy="3463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de-DE" sz="2000" b="1">
              <a:solidFill>
                <a:schemeClr val="accent1"/>
              </a:solidFill>
            </a:rPr>
            <a:t>T</a:t>
          </a:r>
          <a:r>
            <a:rPr lang="de-DE" sz="1800" b="1"/>
            <a:t>eamchef</a:t>
          </a:r>
        </a:p>
      </xdr:txBody>
    </xdr:sp>
    <xdr:clientData/>
  </xdr:twoCellAnchor>
  <xdr:twoCellAnchor>
    <xdr:from>
      <xdr:col>0</xdr:col>
      <xdr:colOff>0</xdr:colOff>
      <xdr:row>38</xdr:row>
      <xdr:rowOff>184170</xdr:rowOff>
    </xdr:from>
    <xdr:to>
      <xdr:col>1</xdr:col>
      <xdr:colOff>460256</xdr:colOff>
      <xdr:row>40</xdr:row>
      <xdr:rowOff>89647</xdr:rowOff>
    </xdr:to>
    <xdr:sp macro="" textlink="">
      <xdr:nvSpPr>
        <xdr:cNvPr id="9" name="Textfeld 8">
          <a:extLst>
            <a:ext uri="{FF2B5EF4-FFF2-40B4-BE49-F238E27FC236}">
              <a16:creationId xmlns:a16="http://schemas.microsoft.com/office/drawing/2014/main" id="{74089315-B4BB-4D68-9E9D-673896D24A75}"/>
            </a:ext>
          </a:extLst>
        </xdr:cNvPr>
        <xdr:cNvSpPr txBox="1"/>
      </xdr:nvSpPr>
      <xdr:spPr>
        <a:xfrm>
          <a:off x="0" y="4218288"/>
          <a:ext cx="1222256" cy="4209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de-DE" sz="2000" b="1">
              <a:solidFill>
                <a:schemeClr val="accent1"/>
              </a:solidFill>
            </a:rPr>
            <a:t>K</a:t>
          </a:r>
          <a:r>
            <a:rPr lang="de-DE" sz="1800" b="1"/>
            <a:t>unden</a:t>
          </a:r>
        </a:p>
      </xdr:txBody>
    </xdr:sp>
    <xdr:clientData/>
  </xdr:twoCellAnchor>
  <xdr:twoCellAnchor>
    <xdr:from>
      <xdr:col>3</xdr:col>
      <xdr:colOff>1984725</xdr:colOff>
      <xdr:row>53</xdr:row>
      <xdr:rowOff>56512</xdr:rowOff>
    </xdr:from>
    <xdr:to>
      <xdr:col>4</xdr:col>
      <xdr:colOff>85164</xdr:colOff>
      <xdr:row>55</xdr:row>
      <xdr:rowOff>18298</xdr:rowOff>
    </xdr:to>
    <xdr:sp macro="" textlink="">
      <xdr:nvSpPr>
        <xdr:cNvPr id="10" name="Textfeld 9">
          <a:extLst>
            <a:ext uri="{FF2B5EF4-FFF2-40B4-BE49-F238E27FC236}">
              <a16:creationId xmlns:a16="http://schemas.microsoft.com/office/drawing/2014/main" id="{2400CB89-FC20-4010-A8D6-2A5AEF7F8601}"/>
            </a:ext>
          </a:extLst>
        </xdr:cNvPr>
        <xdr:cNvSpPr txBox="1"/>
      </xdr:nvSpPr>
      <xdr:spPr>
        <a:xfrm>
          <a:off x="4270725" y="7082600"/>
          <a:ext cx="1764763"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de-DE" sz="2000" b="1">
              <a:solidFill>
                <a:schemeClr val="accent1"/>
              </a:solidFill>
            </a:rPr>
            <a:t>D</a:t>
          </a:r>
          <a:r>
            <a:rPr lang="de-DE" sz="1800" b="1"/>
            <a:t>igitalisierung</a:t>
          </a:r>
        </a:p>
      </xdr:txBody>
    </xdr:sp>
    <xdr:clientData/>
  </xdr:twoCellAnchor>
  <xdr:twoCellAnchor>
    <xdr:from>
      <xdr:col>0</xdr:col>
      <xdr:colOff>475534</xdr:colOff>
      <xdr:row>13</xdr:row>
      <xdr:rowOff>88427</xdr:rowOff>
    </xdr:from>
    <xdr:to>
      <xdr:col>1</xdr:col>
      <xdr:colOff>642571</xdr:colOff>
      <xdr:row>17</xdr:row>
      <xdr:rowOff>18633</xdr:rowOff>
    </xdr:to>
    <xdr:sp macro="" textlink="">
      <xdr:nvSpPr>
        <xdr:cNvPr id="11" name="Textfeld 10">
          <a:extLst>
            <a:ext uri="{FF2B5EF4-FFF2-40B4-BE49-F238E27FC236}">
              <a16:creationId xmlns:a16="http://schemas.microsoft.com/office/drawing/2014/main" id="{BDE6B285-9C46-4C84-8376-D2758E1E41B3}"/>
            </a:ext>
          </a:extLst>
        </xdr:cNvPr>
        <xdr:cNvSpPr txBox="1"/>
      </xdr:nvSpPr>
      <xdr:spPr>
        <a:xfrm>
          <a:off x="475534" y="1601221"/>
          <a:ext cx="929037" cy="3336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de-DE" sz="2000" b="1">
              <a:solidFill>
                <a:schemeClr val="accent1"/>
              </a:solidFill>
            </a:rPr>
            <a:t>P</a:t>
          </a:r>
          <a:r>
            <a:rPr lang="de-DE" sz="1800" b="1"/>
            <a:t>rozesse</a:t>
          </a:r>
        </a:p>
      </xdr:txBody>
    </xdr:sp>
    <xdr:clientData/>
  </xdr:twoCellAnchor>
  <xdr:twoCellAnchor>
    <xdr:from>
      <xdr:col>7</xdr:col>
      <xdr:colOff>41734</xdr:colOff>
      <xdr:row>37</xdr:row>
      <xdr:rowOff>75896</xdr:rowOff>
    </xdr:from>
    <xdr:to>
      <xdr:col>8</xdr:col>
      <xdr:colOff>450696</xdr:colOff>
      <xdr:row>39</xdr:row>
      <xdr:rowOff>33316</xdr:rowOff>
    </xdr:to>
    <xdr:sp macro="" textlink="">
      <xdr:nvSpPr>
        <xdr:cNvPr id="12" name="Textfeld 11">
          <a:extLst>
            <a:ext uri="{FF2B5EF4-FFF2-40B4-BE49-F238E27FC236}">
              <a16:creationId xmlns:a16="http://schemas.microsoft.com/office/drawing/2014/main" id="{D327E17D-133F-4304-81A9-65ED8EBB75E4}"/>
            </a:ext>
          </a:extLst>
        </xdr:cNvPr>
        <xdr:cNvSpPr txBox="1"/>
      </xdr:nvSpPr>
      <xdr:spPr>
        <a:xfrm>
          <a:off x="8849558" y="4009161"/>
          <a:ext cx="1170962" cy="3160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de-DE" sz="2000" b="1">
              <a:solidFill>
                <a:schemeClr val="accent1"/>
              </a:solidFill>
            </a:rPr>
            <a:t>M</a:t>
          </a:r>
          <a:r>
            <a:rPr lang="de-DE" sz="1800" b="1"/>
            <a:t>itarbeiter</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22</xdr:col>
      <xdr:colOff>372717</xdr:colOff>
      <xdr:row>0</xdr:row>
      <xdr:rowOff>0</xdr:rowOff>
    </xdr:from>
    <xdr:to>
      <xdr:col>22</xdr:col>
      <xdr:colOff>1581976</xdr:colOff>
      <xdr:row>1</xdr:row>
      <xdr:rowOff>79005</xdr:rowOff>
    </xdr:to>
    <xdr:pic>
      <xdr:nvPicPr>
        <xdr:cNvPr id="3" name="Grafik 2">
          <a:extLst>
            <a:ext uri="{FF2B5EF4-FFF2-40B4-BE49-F238E27FC236}">
              <a16:creationId xmlns:a16="http://schemas.microsoft.com/office/drawing/2014/main" id="{3097646D-2B8C-42CC-A644-201BB75EE8AE}"/>
            </a:ext>
          </a:extLst>
        </xdr:cNvPr>
        <xdr:cNvPicPr>
          <a:picLocks noChangeAspect="1"/>
        </xdr:cNvPicPr>
      </xdr:nvPicPr>
      <xdr:blipFill>
        <a:blip xmlns:r="http://schemas.openxmlformats.org/officeDocument/2006/relationships" r:embed="rId1"/>
        <a:stretch>
          <a:fillRect/>
        </a:stretch>
      </xdr:blipFill>
      <xdr:spPr>
        <a:xfrm>
          <a:off x="10568608" y="0"/>
          <a:ext cx="1209259" cy="377179"/>
        </a:xfrm>
        <a:prstGeom prst="rect">
          <a:avLst/>
        </a:prstGeom>
      </xdr:spPr>
    </xdr:pic>
    <xdr:clientData/>
  </xdr:twoCellAnchor>
  <xdr:twoCellAnchor editAs="oneCell">
    <xdr:from>
      <xdr:col>10</xdr:col>
      <xdr:colOff>1507794</xdr:colOff>
      <xdr:row>36</xdr:row>
      <xdr:rowOff>119689</xdr:rowOff>
    </xdr:from>
    <xdr:to>
      <xdr:col>14</xdr:col>
      <xdr:colOff>839156</xdr:colOff>
      <xdr:row>42</xdr:row>
      <xdr:rowOff>55681</xdr:rowOff>
    </xdr:to>
    <xdr:pic>
      <xdr:nvPicPr>
        <xdr:cNvPr id="8" name="Grafik 7">
          <a:extLst>
            <a:ext uri="{FF2B5EF4-FFF2-40B4-BE49-F238E27FC236}">
              <a16:creationId xmlns:a16="http://schemas.microsoft.com/office/drawing/2014/main" id="{80D59765-2FC8-4D66-A70E-31B2030AC89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469077" y="10580624"/>
          <a:ext cx="1078992" cy="1078992"/>
        </a:xfrm>
        <a:prstGeom prst="round2DiagRect">
          <a:avLst>
            <a:gd name="adj1" fmla="val 16667"/>
            <a:gd name="adj2" fmla="val 0"/>
          </a:avLst>
        </a:prstGeom>
        <a:ln w="38100" cap="sq">
          <a:solidFill>
            <a:srgbClr val="01436C"/>
          </a:solidFill>
          <a:miter lim="800000"/>
        </a:ln>
        <a:effectLst>
          <a:outerShdw blurRad="254000" algn="tl" rotWithShape="0">
            <a:srgbClr val="000000">
              <a:alpha val="43000"/>
            </a:srgbClr>
          </a:outerShdw>
        </a:effectLst>
      </xdr:spPr>
    </xdr:pic>
    <xdr:clientData/>
  </xdr:twoCellAnchor>
  <xdr:twoCellAnchor>
    <xdr:from>
      <xdr:col>18</xdr:col>
      <xdr:colOff>1068457</xdr:colOff>
      <xdr:row>32</xdr:row>
      <xdr:rowOff>165652</xdr:rowOff>
    </xdr:from>
    <xdr:to>
      <xdr:col>23</xdr:col>
      <xdr:colOff>6848</xdr:colOff>
      <xdr:row>37</xdr:row>
      <xdr:rowOff>0</xdr:rowOff>
    </xdr:to>
    <xdr:sp macro="" textlink="">
      <xdr:nvSpPr>
        <xdr:cNvPr id="11" name="Rechteck: abgeschrägt 10">
          <a:hlinkClick xmlns:r="http://schemas.openxmlformats.org/officeDocument/2006/relationships" r:id="rId3"/>
          <a:extLst>
            <a:ext uri="{FF2B5EF4-FFF2-40B4-BE49-F238E27FC236}">
              <a16:creationId xmlns:a16="http://schemas.microsoft.com/office/drawing/2014/main" id="{D60BCBE1-5853-4D5A-AEE9-C4E7CF411ED1}"/>
            </a:ext>
          </a:extLst>
        </xdr:cNvPr>
        <xdr:cNvSpPr/>
      </xdr:nvSpPr>
      <xdr:spPr>
        <a:xfrm>
          <a:off x="9516718" y="9856304"/>
          <a:ext cx="2268000" cy="795131"/>
        </a:xfrm>
        <a:prstGeom prst="bevel">
          <a:avLst/>
        </a:prstGeom>
        <a:solidFill>
          <a:srgbClr val="00B050"/>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400" b="1">
              <a:solidFill>
                <a:schemeClr val="bg1"/>
              </a:solidFill>
            </a:rPr>
            <a:t>Weiter zum Erfolgsfaktor</a:t>
          </a:r>
          <a:r>
            <a:rPr lang="de-DE" sz="1400" b="1" baseline="0">
              <a:solidFill>
                <a:schemeClr val="bg1"/>
              </a:solidFill>
            </a:rPr>
            <a:t> Kunde</a:t>
          </a:r>
          <a:endParaRPr lang="de-DE" sz="1400" b="1">
            <a:solidFill>
              <a:schemeClr val="bg1"/>
            </a:solidFill>
          </a:endParaRPr>
        </a:p>
      </xdr:txBody>
    </xdr:sp>
    <xdr:clientData/>
  </xdr:twoCellAnchor>
  <xdr:twoCellAnchor>
    <xdr:from>
      <xdr:col>6</xdr:col>
      <xdr:colOff>33132</xdr:colOff>
      <xdr:row>32</xdr:row>
      <xdr:rowOff>165649</xdr:rowOff>
    </xdr:from>
    <xdr:to>
      <xdr:col>7</xdr:col>
      <xdr:colOff>3</xdr:colOff>
      <xdr:row>34</xdr:row>
      <xdr:rowOff>51154</xdr:rowOff>
    </xdr:to>
    <xdr:sp macro="" textlink="">
      <xdr:nvSpPr>
        <xdr:cNvPr id="7" name="Rechteck: abgeschrägt 6">
          <a:hlinkClick xmlns:r="http://schemas.openxmlformats.org/officeDocument/2006/relationships" r:id="rId4"/>
          <a:extLst>
            <a:ext uri="{FF2B5EF4-FFF2-40B4-BE49-F238E27FC236}">
              <a16:creationId xmlns:a16="http://schemas.microsoft.com/office/drawing/2014/main" id="{7775D96B-9826-4B4E-B176-CF27DB57059B}"/>
            </a:ext>
          </a:extLst>
        </xdr:cNvPr>
        <xdr:cNvSpPr/>
      </xdr:nvSpPr>
      <xdr:spPr>
        <a:xfrm>
          <a:off x="3246784" y="9856301"/>
          <a:ext cx="1548849" cy="274788"/>
        </a:xfrm>
        <a:prstGeom prst="bevel">
          <a:avLst/>
        </a:prstGeom>
        <a:solidFill>
          <a:srgbClr val="01436C"/>
        </a:solidFill>
        <a:ln w="12700" cap="flat" cmpd="sng" algn="ctr">
          <a:solidFill>
            <a:srgbClr val="01436C"/>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srgbClr val="FFFFFF"/>
              </a:solidFill>
              <a:effectLst/>
              <a:uLnTx/>
              <a:uFillTx/>
              <a:latin typeface="Calibri" panose="020F0502020204030204"/>
              <a:ea typeface="+mn-ea"/>
              <a:cs typeface="+mn-cs"/>
            </a:rPr>
            <a:t>Nachricht schreiben!</a:t>
          </a:r>
          <a:endParaRPr kumimoji="0" lang="de-DE" sz="1400" b="1" i="0" u="none" strike="noStrike" kern="0" cap="none" spc="0" normalizeH="0" baseline="0" noProof="0">
            <a:ln>
              <a:noFill/>
            </a:ln>
            <a:solidFill>
              <a:srgbClr val="FFFFFF"/>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de-DE" sz="1400" b="1" i="0" u="none" strike="noStrike" kern="0" cap="none" spc="0" normalizeH="0" baseline="0" noProof="0">
            <a:ln>
              <a:noFill/>
            </a:ln>
            <a:solidFill>
              <a:srgbClr val="FFFFFF"/>
            </a:solidFill>
            <a:effectLst/>
            <a:uLnTx/>
            <a:uFillTx/>
            <a:latin typeface="Calibri" panose="020F0502020204030204"/>
            <a:ea typeface="+mn-ea"/>
            <a:cs typeface="+mn-cs"/>
          </a:endParaRPr>
        </a:p>
      </xdr:txBody>
    </xdr:sp>
    <xdr:clientData/>
  </xdr:twoCellAnchor>
  <xdr:twoCellAnchor>
    <xdr:from>
      <xdr:col>10</xdr:col>
      <xdr:colOff>477955</xdr:colOff>
      <xdr:row>32</xdr:row>
      <xdr:rowOff>165649</xdr:rowOff>
    </xdr:from>
    <xdr:to>
      <xdr:col>15</xdr:col>
      <xdr:colOff>38974</xdr:colOff>
      <xdr:row>34</xdr:row>
      <xdr:rowOff>51154</xdr:rowOff>
    </xdr:to>
    <xdr:sp macro="" textlink="">
      <xdr:nvSpPr>
        <xdr:cNvPr id="9" name="Rechteck: abgeschrägt 8">
          <a:hlinkClick xmlns:r="http://schemas.openxmlformats.org/officeDocument/2006/relationships" r:id="rId5"/>
          <a:extLst>
            <a:ext uri="{FF2B5EF4-FFF2-40B4-BE49-F238E27FC236}">
              <a16:creationId xmlns:a16="http://schemas.microsoft.com/office/drawing/2014/main" id="{2044E44B-0929-4B9B-86B2-2A981F6A6283}"/>
            </a:ext>
          </a:extLst>
        </xdr:cNvPr>
        <xdr:cNvSpPr/>
      </xdr:nvSpPr>
      <xdr:spPr>
        <a:xfrm>
          <a:off x="5439238" y="9856301"/>
          <a:ext cx="2890627" cy="274788"/>
        </a:xfrm>
        <a:prstGeom prst="bevel">
          <a:avLst/>
        </a:prstGeom>
        <a:solidFill>
          <a:srgbClr val="01436C"/>
        </a:solidFill>
        <a:ln w="12700" cap="flat" cmpd="sng" algn="ctr">
          <a:solidFill>
            <a:srgbClr val="01436C"/>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srgbClr val="FFFFFF"/>
              </a:solidFill>
              <a:effectLst/>
              <a:uLnTx/>
              <a:uFillTx/>
              <a:latin typeface="Calibri" panose="020F0502020204030204"/>
              <a:ea typeface="+mn-ea"/>
              <a:cs typeface="+mn-cs"/>
            </a:rPr>
            <a:t>15-min Kennenlerngespräch buchen!</a:t>
          </a:r>
          <a:endParaRPr kumimoji="0" lang="de-DE" sz="1400" b="1" i="0" u="none" strike="noStrike" kern="0" cap="none" spc="0" normalizeH="0" baseline="0" noProof="0">
            <a:ln>
              <a:noFill/>
            </a:ln>
            <a:solidFill>
              <a:srgbClr val="FFFFFF"/>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de-DE" sz="1400" b="1" i="0" u="none" strike="noStrike" kern="0" cap="none" spc="0" normalizeH="0" baseline="0" noProof="0">
            <a:ln>
              <a:noFill/>
            </a:ln>
            <a:solidFill>
              <a:srgbClr val="FFFFFF"/>
            </a:solidFill>
            <a:effectLst/>
            <a:uLnTx/>
            <a:uFillTx/>
            <a:latin typeface="Calibri" panose="020F0502020204030204"/>
            <a:ea typeface="+mn-ea"/>
            <a:cs typeface="+mn-cs"/>
          </a:endParaRPr>
        </a:p>
      </xdr:txBody>
    </xdr:sp>
    <xdr:clientData/>
  </xdr:twoCellAnchor>
  <xdr:twoCellAnchor editAs="oneCell">
    <xdr:from>
      <xdr:col>14</xdr:col>
      <xdr:colOff>1408048</xdr:colOff>
      <xdr:row>33</xdr:row>
      <xdr:rowOff>66261</xdr:rowOff>
    </xdr:from>
    <xdr:to>
      <xdr:col>18</xdr:col>
      <xdr:colOff>104852</xdr:colOff>
      <xdr:row>36</xdr:row>
      <xdr:rowOff>55399</xdr:rowOff>
    </xdr:to>
    <xdr:pic>
      <xdr:nvPicPr>
        <xdr:cNvPr id="12" name="Grafik 11">
          <a:hlinkClick xmlns:r="http://schemas.openxmlformats.org/officeDocument/2006/relationships" r:id="rId5"/>
          <a:extLst>
            <a:ext uri="{FF2B5EF4-FFF2-40B4-BE49-F238E27FC236}">
              <a16:creationId xmlns:a16="http://schemas.microsoft.com/office/drawing/2014/main" id="{2337E372-3E4A-4327-834D-764D00484791}"/>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rot="19783457">
          <a:off x="8116961" y="9955696"/>
          <a:ext cx="436152" cy="5606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22</xdr:col>
      <xdr:colOff>372717</xdr:colOff>
      <xdr:row>0</xdr:row>
      <xdr:rowOff>0</xdr:rowOff>
    </xdr:from>
    <xdr:to>
      <xdr:col>22</xdr:col>
      <xdr:colOff>1581976</xdr:colOff>
      <xdr:row>1</xdr:row>
      <xdr:rowOff>79005</xdr:rowOff>
    </xdr:to>
    <xdr:pic>
      <xdr:nvPicPr>
        <xdr:cNvPr id="4" name="Grafik 3">
          <a:extLst>
            <a:ext uri="{FF2B5EF4-FFF2-40B4-BE49-F238E27FC236}">
              <a16:creationId xmlns:a16="http://schemas.microsoft.com/office/drawing/2014/main" id="{DBACE346-BAEE-4AE6-A68A-6A3560C540A7}"/>
            </a:ext>
          </a:extLst>
        </xdr:cNvPr>
        <xdr:cNvPicPr>
          <a:picLocks noChangeAspect="1"/>
        </xdr:cNvPicPr>
      </xdr:nvPicPr>
      <xdr:blipFill>
        <a:blip xmlns:r="http://schemas.openxmlformats.org/officeDocument/2006/relationships" r:embed="rId1"/>
        <a:stretch>
          <a:fillRect/>
        </a:stretch>
      </xdr:blipFill>
      <xdr:spPr>
        <a:xfrm>
          <a:off x="10568608" y="0"/>
          <a:ext cx="1209259" cy="377179"/>
        </a:xfrm>
        <a:prstGeom prst="rect">
          <a:avLst/>
        </a:prstGeom>
      </xdr:spPr>
    </xdr:pic>
    <xdr:clientData/>
  </xdr:twoCellAnchor>
  <xdr:twoCellAnchor editAs="oneCell">
    <xdr:from>
      <xdr:col>10</xdr:col>
      <xdr:colOff>1507792</xdr:colOff>
      <xdr:row>36</xdr:row>
      <xdr:rowOff>119673</xdr:rowOff>
    </xdr:from>
    <xdr:to>
      <xdr:col>14</xdr:col>
      <xdr:colOff>839154</xdr:colOff>
      <xdr:row>42</xdr:row>
      <xdr:rowOff>55665</xdr:rowOff>
    </xdr:to>
    <xdr:pic>
      <xdr:nvPicPr>
        <xdr:cNvPr id="3" name="Grafik 2">
          <a:extLst>
            <a:ext uri="{FF2B5EF4-FFF2-40B4-BE49-F238E27FC236}">
              <a16:creationId xmlns:a16="http://schemas.microsoft.com/office/drawing/2014/main" id="{25341C51-FDD0-4813-B12D-11AE527346E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469075" y="10514347"/>
          <a:ext cx="1078992" cy="1078992"/>
        </a:xfrm>
        <a:prstGeom prst="round2DiagRect">
          <a:avLst>
            <a:gd name="adj1" fmla="val 16667"/>
            <a:gd name="adj2" fmla="val 0"/>
          </a:avLst>
        </a:prstGeom>
        <a:ln w="38100" cap="sq">
          <a:solidFill>
            <a:srgbClr val="01436C"/>
          </a:solidFill>
          <a:miter lim="800000"/>
        </a:ln>
        <a:effectLst>
          <a:outerShdw blurRad="254000" algn="tl" rotWithShape="0">
            <a:srgbClr val="000000">
              <a:alpha val="43000"/>
            </a:srgbClr>
          </a:outerShdw>
        </a:effectLst>
      </xdr:spPr>
    </xdr:pic>
    <xdr:clientData/>
  </xdr:twoCellAnchor>
  <xdr:twoCellAnchor>
    <xdr:from>
      <xdr:col>6</xdr:col>
      <xdr:colOff>33130</xdr:colOff>
      <xdr:row>32</xdr:row>
      <xdr:rowOff>165655</xdr:rowOff>
    </xdr:from>
    <xdr:to>
      <xdr:col>7</xdr:col>
      <xdr:colOff>1</xdr:colOff>
      <xdr:row>34</xdr:row>
      <xdr:rowOff>51160</xdr:rowOff>
    </xdr:to>
    <xdr:sp macro="" textlink="">
      <xdr:nvSpPr>
        <xdr:cNvPr id="9" name="Rechteck: abgeschrägt 8">
          <a:hlinkClick xmlns:r="http://schemas.openxmlformats.org/officeDocument/2006/relationships" r:id="rId3"/>
          <a:extLst>
            <a:ext uri="{FF2B5EF4-FFF2-40B4-BE49-F238E27FC236}">
              <a16:creationId xmlns:a16="http://schemas.microsoft.com/office/drawing/2014/main" id="{636F558B-32AF-4DA9-A1F2-9CF971956780}"/>
            </a:ext>
          </a:extLst>
        </xdr:cNvPr>
        <xdr:cNvSpPr/>
      </xdr:nvSpPr>
      <xdr:spPr>
        <a:xfrm>
          <a:off x="3246782" y="9856307"/>
          <a:ext cx="1548849" cy="274788"/>
        </a:xfrm>
        <a:prstGeom prst="bevel">
          <a:avLst/>
        </a:prstGeom>
        <a:solidFill>
          <a:srgbClr val="01436C"/>
        </a:solidFill>
        <a:ln w="12700" cap="flat" cmpd="sng" algn="ctr">
          <a:solidFill>
            <a:srgbClr val="01436C"/>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srgbClr val="FFFFFF"/>
              </a:solidFill>
              <a:effectLst/>
              <a:uLnTx/>
              <a:uFillTx/>
              <a:latin typeface="Calibri" panose="020F0502020204030204"/>
              <a:ea typeface="+mn-ea"/>
              <a:cs typeface="+mn-cs"/>
            </a:rPr>
            <a:t>Nachricht schreiben!</a:t>
          </a:r>
          <a:endParaRPr kumimoji="0" lang="de-DE" sz="1400" b="1" i="0" u="none" strike="noStrike" kern="0" cap="none" spc="0" normalizeH="0" baseline="0" noProof="0">
            <a:ln>
              <a:noFill/>
            </a:ln>
            <a:solidFill>
              <a:srgbClr val="FFFFFF"/>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de-DE" sz="1400" b="1" i="0" u="none" strike="noStrike" kern="0" cap="none" spc="0" normalizeH="0" baseline="0" noProof="0">
            <a:ln>
              <a:noFill/>
            </a:ln>
            <a:solidFill>
              <a:srgbClr val="FFFFFF"/>
            </a:solidFill>
            <a:effectLst/>
            <a:uLnTx/>
            <a:uFillTx/>
            <a:latin typeface="Calibri" panose="020F0502020204030204"/>
            <a:ea typeface="+mn-ea"/>
            <a:cs typeface="+mn-cs"/>
          </a:endParaRPr>
        </a:p>
      </xdr:txBody>
    </xdr:sp>
    <xdr:clientData/>
  </xdr:twoCellAnchor>
  <xdr:twoCellAnchor>
    <xdr:from>
      <xdr:col>10</xdr:col>
      <xdr:colOff>477953</xdr:colOff>
      <xdr:row>32</xdr:row>
      <xdr:rowOff>165655</xdr:rowOff>
    </xdr:from>
    <xdr:to>
      <xdr:col>15</xdr:col>
      <xdr:colOff>38972</xdr:colOff>
      <xdr:row>34</xdr:row>
      <xdr:rowOff>51160</xdr:rowOff>
    </xdr:to>
    <xdr:sp macro="" textlink="">
      <xdr:nvSpPr>
        <xdr:cNvPr id="10" name="Rechteck: abgeschrägt 9">
          <a:hlinkClick xmlns:r="http://schemas.openxmlformats.org/officeDocument/2006/relationships" r:id="rId4"/>
          <a:extLst>
            <a:ext uri="{FF2B5EF4-FFF2-40B4-BE49-F238E27FC236}">
              <a16:creationId xmlns:a16="http://schemas.microsoft.com/office/drawing/2014/main" id="{C1C82AD8-B9E1-4917-90EF-6D3727A621D7}"/>
            </a:ext>
          </a:extLst>
        </xdr:cNvPr>
        <xdr:cNvSpPr/>
      </xdr:nvSpPr>
      <xdr:spPr>
        <a:xfrm>
          <a:off x="5439236" y="9856307"/>
          <a:ext cx="2890627" cy="274788"/>
        </a:xfrm>
        <a:prstGeom prst="bevel">
          <a:avLst/>
        </a:prstGeom>
        <a:solidFill>
          <a:srgbClr val="01436C"/>
        </a:solidFill>
        <a:ln w="12700" cap="flat" cmpd="sng" algn="ctr">
          <a:solidFill>
            <a:srgbClr val="01436C"/>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srgbClr val="FFFFFF"/>
              </a:solidFill>
              <a:effectLst/>
              <a:uLnTx/>
              <a:uFillTx/>
              <a:latin typeface="Calibri" panose="020F0502020204030204"/>
              <a:ea typeface="+mn-ea"/>
              <a:cs typeface="+mn-cs"/>
            </a:rPr>
            <a:t>15-min Kennenlerngespräch buchen!</a:t>
          </a:r>
          <a:endParaRPr kumimoji="0" lang="de-DE" sz="1400" b="1" i="0" u="none" strike="noStrike" kern="0" cap="none" spc="0" normalizeH="0" baseline="0" noProof="0">
            <a:ln>
              <a:noFill/>
            </a:ln>
            <a:solidFill>
              <a:srgbClr val="FFFFFF"/>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de-DE" sz="1400" b="1" i="0" u="none" strike="noStrike" kern="0" cap="none" spc="0" normalizeH="0" baseline="0" noProof="0">
            <a:ln>
              <a:noFill/>
            </a:ln>
            <a:solidFill>
              <a:srgbClr val="FFFFFF"/>
            </a:solidFill>
            <a:effectLst/>
            <a:uLnTx/>
            <a:uFillTx/>
            <a:latin typeface="Calibri" panose="020F0502020204030204"/>
            <a:ea typeface="+mn-ea"/>
            <a:cs typeface="+mn-cs"/>
          </a:endParaRPr>
        </a:p>
      </xdr:txBody>
    </xdr:sp>
    <xdr:clientData/>
  </xdr:twoCellAnchor>
  <xdr:twoCellAnchor editAs="oneCell">
    <xdr:from>
      <xdr:col>14</xdr:col>
      <xdr:colOff>1408042</xdr:colOff>
      <xdr:row>33</xdr:row>
      <xdr:rowOff>66260</xdr:rowOff>
    </xdr:from>
    <xdr:to>
      <xdr:col>18</xdr:col>
      <xdr:colOff>104846</xdr:colOff>
      <xdr:row>36</xdr:row>
      <xdr:rowOff>55398</xdr:rowOff>
    </xdr:to>
    <xdr:pic>
      <xdr:nvPicPr>
        <xdr:cNvPr id="11" name="Grafik 10">
          <a:hlinkClick xmlns:r="http://schemas.openxmlformats.org/officeDocument/2006/relationships" r:id="rId4"/>
          <a:extLst>
            <a:ext uri="{FF2B5EF4-FFF2-40B4-BE49-F238E27FC236}">
              <a16:creationId xmlns:a16="http://schemas.microsoft.com/office/drawing/2014/main" id="{061F1779-FE22-4006-800D-ECC90D52FD43}"/>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rot="19783457">
          <a:off x="8116955" y="9955695"/>
          <a:ext cx="436152" cy="560638"/>
        </a:xfrm>
        <a:prstGeom prst="rect">
          <a:avLst/>
        </a:prstGeom>
      </xdr:spPr>
    </xdr:pic>
    <xdr:clientData/>
  </xdr:twoCellAnchor>
  <xdr:twoCellAnchor>
    <xdr:from>
      <xdr:col>18</xdr:col>
      <xdr:colOff>1068455</xdr:colOff>
      <xdr:row>32</xdr:row>
      <xdr:rowOff>165653</xdr:rowOff>
    </xdr:from>
    <xdr:to>
      <xdr:col>23</xdr:col>
      <xdr:colOff>6846</xdr:colOff>
      <xdr:row>37</xdr:row>
      <xdr:rowOff>1</xdr:rowOff>
    </xdr:to>
    <xdr:sp macro="" textlink="">
      <xdr:nvSpPr>
        <xdr:cNvPr id="15" name="Rechteck: abgeschrägt 14">
          <a:hlinkClick xmlns:r="http://schemas.openxmlformats.org/officeDocument/2006/relationships" r:id="rId6"/>
          <a:extLst>
            <a:ext uri="{FF2B5EF4-FFF2-40B4-BE49-F238E27FC236}">
              <a16:creationId xmlns:a16="http://schemas.microsoft.com/office/drawing/2014/main" id="{28C0551F-92B9-4913-85E5-9322CD89D8B6}"/>
            </a:ext>
          </a:extLst>
        </xdr:cNvPr>
        <xdr:cNvSpPr/>
      </xdr:nvSpPr>
      <xdr:spPr>
        <a:xfrm>
          <a:off x="9516716" y="9856305"/>
          <a:ext cx="2268000" cy="795131"/>
        </a:xfrm>
        <a:prstGeom prst="bevel">
          <a:avLst/>
        </a:prstGeom>
        <a:solidFill>
          <a:srgbClr val="00B050"/>
        </a:solidFill>
        <a:ln w="12700" cap="flat" cmpd="sng" algn="ctr">
          <a:solidFill>
            <a:srgbClr val="01436C"/>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1400" b="1" i="0" u="none" strike="noStrike" kern="0" cap="none" spc="0" normalizeH="0" baseline="0" noProof="0">
              <a:ln>
                <a:noFill/>
              </a:ln>
              <a:solidFill>
                <a:srgbClr val="FFFFFF"/>
              </a:solidFill>
              <a:effectLst/>
              <a:uLnTx/>
              <a:uFillTx/>
              <a:latin typeface="Calibri" panose="020F0502020204030204"/>
              <a:ea typeface="+mn-ea"/>
              <a:cs typeface="+mn-cs"/>
            </a:rPr>
            <a:t>Weiter zum Erfolgsfaktor Mitarbeiter</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22</xdr:col>
      <xdr:colOff>372717</xdr:colOff>
      <xdr:row>0</xdr:row>
      <xdr:rowOff>0</xdr:rowOff>
    </xdr:from>
    <xdr:to>
      <xdr:col>22</xdr:col>
      <xdr:colOff>1581976</xdr:colOff>
      <xdr:row>1</xdr:row>
      <xdr:rowOff>79005</xdr:rowOff>
    </xdr:to>
    <xdr:pic>
      <xdr:nvPicPr>
        <xdr:cNvPr id="3" name="Grafik 2">
          <a:extLst>
            <a:ext uri="{FF2B5EF4-FFF2-40B4-BE49-F238E27FC236}">
              <a16:creationId xmlns:a16="http://schemas.microsoft.com/office/drawing/2014/main" id="{C6748A83-A924-4E97-8508-7BDCB3EC7A23}"/>
            </a:ext>
          </a:extLst>
        </xdr:cNvPr>
        <xdr:cNvPicPr>
          <a:picLocks noChangeAspect="1"/>
        </xdr:cNvPicPr>
      </xdr:nvPicPr>
      <xdr:blipFill>
        <a:blip xmlns:r="http://schemas.openxmlformats.org/officeDocument/2006/relationships" r:embed="rId1"/>
        <a:stretch>
          <a:fillRect/>
        </a:stretch>
      </xdr:blipFill>
      <xdr:spPr>
        <a:xfrm>
          <a:off x="10568608" y="0"/>
          <a:ext cx="1209259" cy="377179"/>
        </a:xfrm>
        <a:prstGeom prst="rect">
          <a:avLst/>
        </a:prstGeom>
      </xdr:spPr>
    </xdr:pic>
    <xdr:clientData/>
  </xdr:twoCellAnchor>
  <xdr:twoCellAnchor editAs="oneCell">
    <xdr:from>
      <xdr:col>10</xdr:col>
      <xdr:colOff>1507792</xdr:colOff>
      <xdr:row>36</xdr:row>
      <xdr:rowOff>119678</xdr:rowOff>
    </xdr:from>
    <xdr:to>
      <xdr:col>14</xdr:col>
      <xdr:colOff>839154</xdr:colOff>
      <xdr:row>42</xdr:row>
      <xdr:rowOff>55670</xdr:rowOff>
    </xdr:to>
    <xdr:pic>
      <xdr:nvPicPr>
        <xdr:cNvPr id="4" name="Grafik 3">
          <a:extLst>
            <a:ext uri="{FF2B5EF4-FFF2-40B4-BE49-F238E27FC236}">
              <a16:creationId xmlns:a16="http://schemas.microsoft.com/office/drawing/2014/main" id="{24956C39-51A8-4490-A0AC-DC6658A5017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469075" y="10580613"/>
          <a:ext cx="1078992" cy="1078992"/>
        </a:xfrm>
        <a:prstGeom prst="round2DiagRect">
          <a:avLst>
            <a:gd name="adj1" fmla="val 16667"/>
            <a:gd name="adj2" fmla="val 0"/>
          </a:avLst>
        </a:prstGeom>
        <a:ln w="38100" cap="sq">
          <a:solidFill>
            <a:srgbClr val="01436C"/>
          </a:solidFill>
          <a:miter lim="800000"/>
        </a:ln>
        <a:effectLst>
          <a:outerShdw blurRad="254000" algn="tl" rotWithShape="0">
            <a:srgbClr val="000000">
              <a:alpha val="43000"/>
            </a:srgbClr>
          </a:outerShdw>
        </a:effectLst>
      </xdr:spPr>
    </xdr:pic>
    <xdr:clientData/>
  </xdr:twoCellAnchor>
  <xdr:twoCellAnchor>
    <xdr:from>
      <xdr:col>6</xdr:col>
      <xdr:colOff>33130</xdr:colOff>
      <xdr:row>32</xdr:row>
      <xdr:rowOff>165652</xdr:rowOff>
    </xdr:from>
    <xdr:to>
      <xdr:col>7</xdr:col>
      <xdr:colOff>1</xdr:colOff>
      <xdr:row>34</xdr:row>
      <xdr:rowOff>51157</xdr:rowOff>
    </xdr:to>
    <xdr:sp macro="" textlink="">
      <xdr:nvSpPr>
        <xdr:cNvPr id="8" name="Rechteck: abgeschrägt 7">
          <a:hlinkClick xmlns:r="http://schemas.openxmlformats.org/officeDocument/2006/relationships" r:id="rId3"/>
          <a:extLst>
            <a:ext uri="{FF2B5EF4-FFF2-40B4-BE49-F238E27FC236}">
              <a16:creationId xmlns:a16="http://schemas.microsoft.com/office/drawing/2014/main" id="{11E06517-323C-477B-A213-1C0B72E3EA04}"/>
            </a:ext>
          </a:extLst>
        </xdr:cNvPr>
        <xdr:cNvSpPr/>
      </xdr:nvSpPr>
      <xdr:spPr>
        <a:xfrm>
          <a:off x="3246782" y="9856304"/>
          <a:ext cx="1548849" cy="274788"/>
        </a:xfrm>
        <a:prstGeom prst="bevel">
          <a:avLst/>
        </a:prstGeom>
        <a:solidFill>
          <a:srgbClr val="01436C"/>
        </a:solidFill>
        <a:ln w="12700" cap="flat" cmpd="sng" algn="ctr">
          <a:solidFill>
            <a:srgbClr val="01436C"/>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srgbClr val="FFFFFF"/>
              </a:solidFill>
              <a:effectLst/>
              <a:uLnTx/>
              <a:uFillTx/>
              <a:latin typeface="Calibri" panose="020F0502020204030204"/>
              <a:ea typeface="+mn-ea"/>
              <a:cs typeface="+mn-cs"/>
            </a:rPr>
            <a:t>Nachricht schreiben!</a:t>
          </a:r>
          <a:endParaRPr kumimoji="0" lang="de-DE" sz="1400" b="1" i="0" u="none" strike="noStrike" kern="0" cap="none" spc="0" normalizeH="0" baseline="0" noProof="0">
            <a:ln>
              <a:noFill/>
            </a:ln>
            <a:solidFill>
              <a:srgbClr val="FFFFFF"/>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de-DE" sz="1400" b="1" i="0" u="none" strike="noStrike" kern="0" cap="none" spc="0" normalizeH="0" baseline="0" noProof="0">
            <a:ln>
              <a:noFill/>
            </a:ln>
            <a:solidFill>
              <a:srgbClr val="FFFFFF"/>
            </a:solidFill>
            <a:effectLst/>
            <a:uLnTx/>
            <a:uFillTx/>
            <a:latin typeface="Calibri" panose="020F0502020204030204"/>
            <a:ea typeface="+mn-ea"/>
            <a:cs typeface="+mn-cs"/>
          </a:endParaRPr>
        </a:p>
      </xdr:txBody>
    </xdr:sp>
    <xdr:clientData/>
  </xdr:twoCellAnchor>
  <xdr:twoCellAnchor>
    <xdr:from>
      <xdr:col>10</xdr:col>
      <xdr:colOff>477953</xdr:colOff>
      <xdr:row>32</xdr:row>
      <xdr:rowOff>165652</xdr:rowOff>
    </xdr:from>
    <xdr:to>
      <xdr:col>15</xdr:col>
      <xdr:colOff>38972</xdr:colOff>
      <xdr:row>34</xdr:row>
      <xdr:rowOff>51157</xdr:rowOff>
    </xdr:to>
    <xdr:sp macro="" textlink="">
      <xdr:nvSpPr>
        <xdr:cNvPr id="9" name="Rechteck: abgeschrägt 8">
          <a:hlinkClick xmlns:r="http://schemas.openxmlformats.org/officeDocument/2006/relationships" r:id="rId4"/>
          <a:extLst>
            <a:ext uri="{FF2B5EF4-FFF2-40B4-BE49-F238E27FC236}">
              <a16:creationId xmlns:a16="http://schemas.microsoft.com/office/drawing/2014/main" id="{F4A07FD8-33C9-43A7-B200-23413EAD0919}"/>
            </a:ext>
          </a:extLst>
        </xdr:cNvPr>
        <xdr:cNvSpPr/>
      </xdr:nvSpPr>
      <xdr:spPr>
        <a:xfrm>
          <a:off x="5439236" y="9856304"/>
          <a:ext cx="2890627" cy="274788"/>
        </a:xfrm>
        <a:prstGeom prst="bevel">
          <a:avLst/>
        </a:prstGeom>
        <a:solidFill>
          <a:srgbClr val="01436C"/>
        </a:solidFill>
        <a:ln w="12700" cap="flat" cmpd="sng" algn="ctr">
          <a:solidFill>
            <a:srgbClr val="01436C"/>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srgbClr val="FFFFFF"/>
              </a:solidFill>
              <a:effectLst/>
              <a:uLnTx/>
              <a:uFillTx/>
              <a:latin typeface="Calibri" panose="020F0502020204030204"/>
              <a:ea typeface="+mn-ea"/>
              <a:cs typeface="+mn-cs"/>
            </a:rPr>
            <a:t>15-min Kennenlerngespräch buchen!</a:t>
          </a:r>
          <a:endParaRPr kumimoji="0" lang="de-DE" sz="1400" b="1" i="0" u="none" strike="noStrike" kern="0" cap="none" spc="0" normalizeH="0" baseline="0" noProof="0">
            <a:ln>
              <a:noFill/>
            </a:ln>
            <a:solidFill>
              <a:srgbClr val="FFFFFF"/>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de-DE" sz="1400" b="1" i="0" u="none" strike="noStrike" kern="0" cap="none" spc="0" normalizeH="0" baseline="0" noProof="0">
            <a:ln>
              <a:noFill/>
            </a:ln>
            <a:solidFill>
              <a:srgbClr val="FFFFFF"/>
            </a:solidFill>
            <a:effectLst/>
            <a:uLnTx/>
            <a:uFillTx/>
            <a:latin typeface="Calibri" panose="020F0502020204030204"/>
            <a:ea typeface="+mn-ea"/>
            <a:cs typeface="+mn-cs"/>
          </a:endParaRPr>
        </a:p>
      </xdr:txBody>
    </xdr:sp>
    <xdr:clientData/>
  </xdr:twoCellAnchor>
  <xdr:twoCellAnchor editAs="oneCell">
    <xdr:from>
      <xdr:col>14</xdr:col>
      <xdr:colOff>1408042</xdr:colOff>
      <xdr:row>33</xdr:row>
      <xdr:rowOff>66257</xdr:rowOff>
    </xdr:from>
    <xdr:to>
      <xdr:col>18</xdr:col>
      <xdr:colOff>104846</xdr:colOff>
      <xdr:row>36</xdr:row>
      <xdr:rowOff>55395</xdr:rowOff>
    </xdr:to>
    <xdr:pic>
      <xdr:nvPicPr>
        <xdr:cNvPr id="10" name="Grafik 9">
          <a:hlinkClick xmlns:r="http://schemas.openxmlformats.org/officeDocument/2006/relationships" r:id="rId4"/>
          <a:extLst>
            <a:ext uri="{FF2B5EF4-FFF2-40B4-BE49-F238E27FC236}">
              <a16:creationId xmlns:a16="http://schemas.microsoft.com/office/drawing/2014/main" id="{325CF174-52F3-4457-B005-0377A6BC3CCD}"/>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rot="19783457">
          <a:off x="8116955" y="9955692"/>
          <a:ext cx="436152" cy="560638"/>
        </a:xfrm>
        <a:prstGeom prst="rect">
          <a:avLst/>
        </a:prstGeom>
      </xdr:spPr>
    </xdr:pic>
    <xdr:clientData/>
  </xdr:twoCellAnchor>
  <xdr:twoCellAnchor>
    <xdr:from>
      <xdr:col>18</xdr:col>
      <xdr:colOff>1068455</xdr:colOff>
      <xdr:row>32</xdr:row>
      <xdr:rowOff>165653</xdr:rowOff>
    </xdr:from>
    <xdr:to>
      <xdr:col>23</xdr:col>
      <xdr:colOff>6846</xdr:colOff>
      <xdr:row>37</xdr:row>
      <xdr:rowOff>1</xdr:rowOff>
    </xdr:to>
    <xdr:sp macro="" textlink="">
      <xdr:nvSpPr>
        <xdr:cNvPr id="11" name="Rechteck: abgeschrägt 10">
          <a:hlinkClick xmlns:r="http://schemas.openxmlformats.org/officeDocument/2006/relationships" r:id="rId6"/>
          <a:extLst>
            <a:ext uri="{FF2B5EF4-FFF2-40B4-BE49-F238E27FC236}">
              <a16:creationId xmlns:a16="http://schemas.microsoft.com/office/drawing/2014/main" id="{F4E64888-DDD3-4178-A31C-60DC85AB9A15}"/>
            </a:ext>
          </a:extLst>
        </xdr:cNvPr>
        <xdr:cNvSpPr/>
      </xdr:nvSpPr>
      <xdr:spPr>
        <a:xfrm>
          <a:off x="9516716" y="9856305"/>
          <a:ext cx="2268000" cy="795131"/>
        </a:xfrm>
        <a:prstGeom prst="bevel">
          <a:avLst/>
        </a:prstGeom>
        <a:solidFill>
          <a:srgbClr val="00B050"/>
        </a:solidFill>
        <a:ln w="12700" cap="flat" cmpd="sng" algn="ctr">
          <a:solidFill>
            <a:srgbClr val="01436C"/>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1400" b="1" i="0" u="none" strike="noStrike" kern="0" cap="none" spc="0" normalizeH="0" baseline="0" noProof="0">
              <a:ln>
                <a:noFill/>
              </a:ln>
              <a:solidFill>
                <a:srgbClr val="FFFFFF"/>
              </a:solidFill>
              <a:effectLst/>
              <a:uLnTx/>
              <a:uFillTx/>
              <a:latin typeface="Calibri" panose="020F0502020204030204"/>
              <a:ea typeface="+mn-ea"/>
              <a:cs typeface="+mn-cs"/>
            </a:rPr>
            <a:t>Weiter zum Erfolgsfaktor Prozesse</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22</xdr:col>
      <xdr:colOff>372716</xdr:colOff>
      <xdr:row>0</xdr:row>
      <xdr:rowOff>0</xdr:rowOff>
    </xdr:from>
    <xdr:to>
      <xdr:col>22</xdr:col>
      <xdr:colOff>1581975</xdr:colOff>
      <xdr:row>1</xdr:row>
      <xdr:rowOff>79005</xdr:rowOff>
    </xdr:to>
    <xdr:pic>
      <xdr:nvPicPr>
        <xdr:cNvPr id="3" name="Grafik 2">
          <a:extLst>
            <a:ext uri="{FF2B5EF4-FFF2-40B4-BE49-F238E27FC236}">
              <a16:creationId xmlns:a16="http://schemas.microsoft.com/office/drawing/2014/main" id="{E28D0AC1-943B-4575-919F-2E4E9A474BA3}"/>
            </a:ext>
          </a:extLst>
        </xdr:cNvPr>
        <xdr:cNvPicPr>
          <a:picLocks noChangeAspect="1"/>
        </xdr:cNvPicPr>
      </xdr:nvPicPr>
      <xdr:blipFill>
        <a:blip xmlns:r="http://schemas.openxmlformats.org/officeDocument/2006/relationships" r:embed="rId1"/>
        <a:stretch>
          <a:fillRect/>
        </a:stretch>
      </xdr:blipFill>
      <xdr:spPr>
        <a:xfrm>
          <a:off x="10568607" y="0"/>
          <a:ext cx="1209259" cy="377179"/>
        </a:xfrm>
        <a:prstGeom prst="rect">
          <a:avLst/>
        </a:prstGeom>
      </xdr:spPr>
    </xdr:pic>
    <xdr:clientData/>
  </xdr:twoCellAnchor>
  <xdr:twoCellAnchor editAs="oneCell">
    <xdr:from>
      <xdr:col>10</xdr:col>
      <xdr:colOff>1507796</xdr:colOff>
      <xdr:row>36</xdr:row>
      <xdr:rowOff>119678</xdr:rowOff>
    </xdr:from>
    <xdr:to>
      <xdr:col>14</xdr:col>
      <xdr:colOff>839158</xdr:colOff>
      <xdr:row>42</xdr:row>
      <xdr:rowOff>55670</xdr:rowOff>
    </xdr:to>
    <xdr:pic>
      <xdr:nvPicPr>
        <xdr:cNvPr id="4" name="Grafik 3">
          <a:extLst>
            <a:ext uri="{FF2B5EF4-FFF2-40B4-BE49-F238E27FC236}">
              <a16:creationId xmlns:a16="http://schemas.microsoft.com/office/drawing/2014/main" id="{697FA5AA-DB8A-4AA5-9485-C7129E363E8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469079" y="10580613"/>
          <a:ext cx="1078992" cy="1078992"/>
        </a:xfrm>
        <a:prstGeom prst="round2DiagRect">
          <a:avLst>
            <a:gd name="adj1" fmla="val 16667"/>
            <a:gd name="adj2" fmla="val 0"/>
          </a:avLst>
        </a:prstGeom>
        <a:ln w="38100" cap="sq">
          <a:solidFill>
            <a:srgbClr val="01436C"/>
          </a:solidFill>
          <a:miter lim="800000"/>
        </a:ln>
        <a:effectLst>
          <a:outerShdw blurRad="254000" algn="tl" rotWithShape="0">
            <a:srgbClr val="000000">
              <a:alpha val="43000"/>
            </a:srgbClr>
          </a:outerShdw>
        </a:effectLst>
      </xdr:spPr>
    </xdr:pic>
    <xdr:clientData/>
  </xdr:twoCellAnchor>
  <xdr:twoCellAnchor>
    <xdr:from>
      <xdr:col>6</xdr:col>
      <xdr:colOff>33132</xdr:colOff>
      <xdr:row>32</xdr:row>
      <xdr:rowOff>165651</xdr:rowOff>
    </xdr:from>
    <xdr:to>
      <xdr:col>7</xdr:col>
      <xdr:colOff>3</xdr:colOff>
      <xdr:row>34</xdr:row>
      <xdr:rowOff>51156</xdr:rowOff>
    </xdr:to>
    <xdr:sp macro="" textlink="">
      <xdr:nvSpPr>
        <xdr:cNvPr id="11" name="Rechteck: abgeschrägt 10">
          <a:hlinkClick xmlns:r="http://schemas.openxmlformats.org/officeDocument/2006/relationships" r:id="rId3"/>
          <a:extLst>
            <a:ext uri="{FF2B5EF4-FFF2-40B4-BE49-F238E27FC236}">
              <a16:creationId xmlns:a16="http://schemas.microsoft.com/office/drawing/2014/main" id="{287C824D-3E78-4148-B119-57765776C8E1}"/>
            </a:ext>
          </a:extLst>
        </xdr:cNvPr>
        <xdr:cNvSpPr/>
      </xdr:nvSpPr>
      <xdr:spPr>
        <a:xfrm>
          <a:off x="3246784" y="9856303"/>
          <a:ext cx="1548849" cy="274788"/>
        </a:xfrm>
        <a:prstGeom prst="bevel">
          <a:avLst/>
        </a:prstGeom>
        <a:solidFill>
          <a:srgbClr val="01436C"/>
        </a:solidFill>
        <a:ln w="12700" cap="flat" cmpd="sng" algn="ctr">
          <a:solidFill>
            <a:srgbClr val="01436C"/>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srgbClr val="FFFFFF"/>
              </a:solidFill>
              <a:effectLst/>
              <a:uLnTx/>
              <a:uFillTx/>
              <a:latin typeface="Calibri" panose="020F0502020204030204"/>
              <a:ea typeface="+mn-ea"/>
              <a:cs typeface="+mn-cs"/>
            </a:rPr>
            <a:t>Nachricht schreiben!</a:t>
          </a:r>
          <a:endParaRPr kumimoji="0" lang="de-DE" sz="1400" b="1" i="0" u="none" strike="noStrike" kern="0" cap="none" spc="0" normalizeH="0" baseline="0" noProof="0">
            <a:ln>
              <a:noFill/>
            </a:ln>
            <a:solidFill>
              <a:srgbClr val="FFFFFF"/>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de-DE" sz="1400" b="1" i="0" u="none" strike="noStrike" kern="0" cap="none" spc="0" normalizeH="0" baseline="0" noProof="0">
            <a:ln>
              <a:noFill/>
            </a:ln>
            <a:solidFill>
              <a:srgbClr val="FFFFFF"/>
            </a:solidFill>
            <a:effectLst/>
            <a:uLnTx/>
            <a:uFillTx/>
            <a:latin typeface="Calibri" panose="020F0502020204030204"/>
            <a:ea typeface="+mn-ea"/>
            <a:cs typeface="+mn-cs"/>
          </a:endParaRPr>
        </a:p>
      </xdr:txBody>
    </xdr:sp>
    <xdr:clientData/>
  </xdr:twoCellAnchor>
  <xdr:twoCellAnchor>
    <xdr:from>
      <xdr:col>10</xdr:col>
      <xdr:colOff>477955</xdr:colOff>
      <xdr:row>32</xdr:row>
      <xdr:rowOff>165651</xdr:rowOff>
    </xdr:from>
    <xdr:to>
      <xdr:col>15</xdr:col>
      <xdr:colOff>38974</xdr:colOff>
      <xdr:row>34</xdr:row>
      <xdr:rowOff>51156</xdr:rowOff>
    </xdr:to>
    <xdr:sp macro="" textlink="">
      <xdr:nvSpPr>
        <xdr:cNvPr id="12" name="Rechteck: abgeschrägt 11">
          <a:hlinkClick xmlns:r="http://schemas.openxmlformats.org/officeDocument/2006/relationships" r:id="rId4"/>
          <a:extLst>
            <a:ext uri="{FF2B5EF4-FFF2-40B4-BE49-F238E27FC236}">
              <a16:creationId xmlns:a16="http://schemas.microsoft.com/office/drawing/2014/main" id="{F5736825-058E-4CD6-98B8-AA3E8CA07230}"/>
            </a:ext>
          </a:extLst>
        </xdr:cNvPr>
        <xdr:cNvSpPr/>
      </xdr:nvSpPr>
      <xdr:spPr>
        <a:xfrm>
          <a:off x="5439238" y="9856303"/>
          <a:ext cx="2890627" cy="274788"/>
        </a:xfrm>
        <a:prstGeom prst="bevel">
          <a:avLst/>
        </a:prstGeom>
        <a:solidFill>
          <a:srgbClr val="01436C"/>
        </a:solidFill>
        <a:ln w="12700" cap="flat" cmpd="sng" algn="ctr">
          <a:solidFill>
            <a:srgbClr val="01436C"/>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srgbClr val="FFFFFF"/>
              </a:solidFill>
              <a:effectLst/>
              <a:uLnTx/>
              <a:uFillTx/>
              <a:latin typeface="Calibri" panose="020F0502020204030204"/>
              <a:ea typeface="+mn-ea"/>
              <a:cs typeface="+mn-cs"/>
            </a:rPr>
            <a:t>15-min Kennenlerngespräch buchen!</a:t>
          </a:r>
          <a:endParaRPr kumimoji="0" lang="de-DE" sz="1400" b="1" i="0" u="none" strike="noStrike" kern="0" cap="none" spc="0" normalizeH="0" baseline="0" noProof="0">
            <a:ln>
              <a:noFill/>
            </a:ln>
            <a:solidFill>
              <a:srgbClr val="FFFFFF"/>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de-DE" sz="1400" b="1" i="0" u="none" strike="noStrike" kern="0" cap="none" spc="0" normalizeH="0" baseline="0" noProof="0">
            <a:ln>
              <a:noFill/>
            </a:ln>
            <a:solidFill>
              <a:srgbClr val="FFFFFF"/>
            </a:solidFill>
            <a:effectLst/>
            <a:uLnTx/>
            <a:uFillTx/>
            <a:latin typeface="Calibri" panose="020F0502020204030204"/>
            <a:ea typeface="+mn-ea"/>
            <a:cs typeface="+mn-cs"/>
          </a:endParaRPr>
        </a:p>
      </xdr:txBody>
    </xdr:sp>
    <xdr:clientData/>
  </xdr:twoCellAnchor>
  <xdr:twoCellAnchor editAs="oneCell">
    <xdr:from>
      <xdr:col>14</xdr:col>
      <xdr:colOff>1408044</xdr:colOff>
      <xdr:row>33</xdr:row>
      <xdr:rowOff>66256</xdr:rowOff>
    </xdr:from>
    <xdr:to>
      <xdr:col>18</xdr:col>
      <xdr:colOff>104848</xdr:colOff>
      <xdr:row>36</xdr:row>
      <xdr:rowOff>55394</xdr:rowOff>
    </xdr:to>
    <xdr:pic>
      <xdr:nvPicPr>
        <xdr:cNvPr id="13" name="Grafik 12">
          <a:hlinkClick xmlns:r="http://schemas.openxmlformats.org/officeDocument/2006/relationships" r:id="rId4"/>
          <a:extLst>
            <a:ext uri="{FF2B5EF4-FFF2-40B4-BE49-F238E27FC236}">
              <a16:creationId xmlns:a16="http://schemas.microsoft.com/office/drawing/2014/main" id="{B200FA50-5430-490E-8D91-D843F0E68C1B}"/>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rot="19783457">
          <a:off x="8116957" y="9955691"/>
          <a:ext cx="436152" cy="560638"/>
        </a:xfrm>
        <a:prstGeom prst="rect">
          <a:avLst/>
        </a:prstGeom>
      </xdr:spPr>
    </xdr:pic>
    <xdr:clientData/>
  </xdr:twoCellAnchor>
  <xdr:twoCellAnchor>
    <xdr:from>
      <xdr:col>18</xdr:col>
      <xdr:colOff>1068456</xdr:colOff>
      <xdr:row>32</xdr:row>
      <xdr:rowOff>165653</xdr:rowOff>
    </xdr:from>
    <xdr:to>
      <xdr:col>23</xdr:col>
      <xdr:colOff>6847</xdr:colOff>
      <xdr:row>37</xdr:row>
      <xdr:rowOff>1</xdr:rowOff>
    </xdr:to>
    <xdr:sp macro="" textlink="">
      <xdr:nvSpPr>
        <xdr:cNvPr id="14" name="Rechteck: abgeschrägt 13">
          <a:hlinkClick xmlns:r="http://schemas.openxmlformats.org/officeDocument/2006/relationships" r:id="rId6"/>
          <a:extLst>
            <a:ext uri="{FF2B5EF4-FFF2-40B4-BE49-F238E27FC236}">
              <a16:creationId xmlns:a16="http://schemas.microsoft.com/office/drawing/2014/main" id="{048BBF07-4B5E-4079-98FB-6DE6F8B38B22}"/>
            </a:ext>
          </a:extLst>
        </xdr:cNvPr>
        <xdr:cNvSpPr/>
      </xdr:nvSpPr>
      <xdr:spPr>
        <a:xfrm>
          <a:off x="9516717" y="9856305"/>
          <a:ext cx="2268000" cy="795131"/>
        </a:xfrm>
        <a:prstGeom prst="bevel">
          <a:avLst/>
        </a:prstGeom>
        <a:solidFill>
          <a:srgbClr val="00B050"/>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400" b="1">
              <a:solidFill>
                <a:schemeClr val="bg1"/>
              </a:solidFill>
            </a:rPr>
            <a:t>Weiter zum Erfolgsfaktor</a:t>
          </a:r>
          <a:r>
            <a:rPr lang="de-DE" sz="1400" b="1" baseline="0">
              <a:solidFill>
                <a:schemeClr val="bg1"/>
              </a:solidFill>
            </a:rPr>
            <a:t> Digitalisierung</a:t>
          </a:r>
          <a:endParaRPr lang="de-DE" sz="1400" b="1">
            <a:solidFill>
              <a:schemeClr val="bg1"/>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22</xdr:col>
      <xdr:colOff>372717</xdr:colOff>
      <xdr:row>0</xdr:row>
      <xdr:rowOff>8282</xdr:rowOff>
    </xdr:from>
    <xdr:to>
      <xdr:col>22</xdr:col>
      <xdr:colOff>1581976</xdr:colOff>
      <xdr:row>1</xdr:row>
      <xdr:rowOff>87287</xdr:rowOff>
    </xdr:to>
    <xdr:pic>
      <xdr:nvPicPr>
        <xdr:cNvPr id="3" name="Grafik 2">
          <a:extLst>
            <a:ext uri="{FF2B5EF4-FFF2-40B4-BE49-F238E27FC236}">
              <a16:creationId xmlns:a16="http://schemas.microsoft.com/office/drawing/2014/main" id="{C3A64EC2-004F-4626-946D-247B2094FF72}"/>
            </a:ext>
          </a:extLst>
        </xdr:cNvPr>
        <xdr:cNvPicPr>
          <a:picLocks noChangeAspect="1"/>
        </xdr:cNvPicPr>
      </xdr:nvPicPr>
      <xdr:blipFill>
        <a:blip xmlns:r="http://schemas.openxmlformats.org/officeDocument/2006/relationships" r:embed="rId1"/>
        <a:stretch>
          <a:fillRect/>
        </a:stretch>
      </xdr:blipFill>
      <xdr:spPr>
        <a:xfrm>
          <a:off x="10568608" y="8282"/>
          <a:ext cx="1209259" cy="377179"/>
        </a:xfrm>
        <a:prstGeom prst="rect">
          <a:avLst/>
        </a:prstGeom>
      </xdr:spPr>
    </xdr:pic>
    <xdr:clientData/>
  </xdr:twoCellAnchor>
  <xdr:twoCellAnchor editAs="oneCell">
    <xdr:from>
      <xdr:col>10</xdr:col>
      <xdr:colOff>1507792</xdr:colOff>
      <xdr:row>36</xdr:row>
      <xdr:rowOff>119681</xdr:rowOff>
    </xdr:from>
    <xdr:to>
      <xdr:col>14</xdr:col>
      <xdr:colOff>839154</xdr:colOff>
      <xdr:row>42</xdr:row>
      <xdr:rowOff>55673</xdr:rowOff>
    </xdr:to>
    <xdr:pic>
      <xdr:nvPicPr>
        <xdr:cNvPr id="4" name="Grafik 3">
          <a:extLst>
            <a:ext uri="{FF2B5EF4-FFF2-40B4-BE49-F238E27FC236}">
              <a16:creationId xmlns:a16="http://schemas.microsoft.com/office/drawing/2014/main" id="{B435857D-9295-4ACE-96D4-CBEB828B329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469075" y="10580616"/>
          <a:ext cx="1078992" cy="1078992"/>
        </a:xfrm>
        <a:prstGeom prst="round2DiagRect">
          <a:avLst>
            <a:gd name="adj1" fmla="val 16667"/>
            <a:gd name="adj2" fmla="val 0"/>
          </a:avLst>
        </a:prstGeom>
        <a:ln w="38100" cap="sq">
          <a:solidFill>
            <a:srgbClr val="01436C"/>
          </a:solidFill>
          <a:miter lim="800000"/>
        </a:ln>
        <a:effectLst>
          <a:outerShdw blurRad="254000" algn="tl" rotWithShape="0">
            <a:srgbClr val="000000">
              <a:alpha val="43000"/>
            </a:srgbClr>
          </a:outerShdw>
        </a:effectLst>
      </xdr:spPr>
    </xdr:pic>
    <xdr:clientData/>
  </xdr:twoCellAnchor>
  <xdr:twoCellAnchor>
    <xdr:from>
      <xdr:col>6</xdr:col>
      <xdr:colOff>33132</xdr:colOff>
      <xdr:row>32</xdr:row>
      <xdr:rowOff>165653</xdr:rowOff>
    </xdr:from>
    <xdr:to>
      <xdr:col>7</xdr:col>
      <xdr:colOff>3</xdr:colOff>
      <xdr:row>34</xdr:row>
      <xdr:rowOff>51158</xdr:rowOff>
    </xdr:to>
    <xdr:sp macro="" textlink="">
      <xdr:nvSpPr>
        <xdr:cNvPr id="8" name="Rechteck: abgeschrägt 7">
          <a:hlinkClick xmlns:r="http://schemas.openxmlformats.org/officeDocument/2006/relationships" r:id="rId3"/>
          <a:extLst>
            <a:ext uri="{FF2B5EF4-FFF2-40B4-BE49-F238E27FC236}">
              <a16:creationId xmlns:a16="http://schemas.microsoft.com/office/drawing/2014/main" id="{0E66CEDA-5F25-49D7-9C03-3D041BE8C0FC}"/>
            </a:ext>
          </a:extLst>
        </xdr:cNvPr>
        <xdr:cNvSpPr/>
      </xdr:nvSpPr>
      <xdr:spPr>
        <a:xfrm>
          <a:off x="3246784" y="9856305"/>
          <a:ext cx="1548849" cy="274788"/>
        </a:xfrm>
        <a:prstGeom prst="bevel">
          <a:avLst/>
        </a:prstGeom>
        <a:solidFill>
          <a:srgbClr val="01436C"/>
        </a:solidFill>
        <a:ln w="12700" cap="flat" cmpd="sng" algn="ctr">
          <a:solidFill>
            <a:srgbClr val="01436C"/>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srgbClr val="FFFFFF"/>
              </a:solidFill>
              <a:effectLst/>
              <a:uLnTx/>
              <a:uFillTx/>
              <a:latin typeface="Calibri" panose="020F0502020204030204"/>
              <a:ea typeface="+mn-ea"/>
              <a:cs typeface="+mn-cs"/>
            </a:rPr>
            <a:t>Nachricht schreiben!</a:t>
          </a:r>
          <a:endParaRPr kumimoji="0" lang="de-DE" sz="1400" b="1" i="0" u="none" strike="noStrike" kern="0" cap="none" spc="0" normalizeH="0" baseline="0" noProof="0">
            <a:ln>
              <a:noFill/>
            </a:ln>
            <a:solidFill>
              <a:srgbClr val="FFFFFF"/>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de-DE" sz="1400" b="1" i="0" u="none" strike="noStrike" kern="0" cap="none" spc="0" normalizeH="0" baseline="0" noProof="0">
            <a:ln>
              <a:noFill/>
            </a:ln>
            <a:solidFill>
              <a:srgbClr val="FFFFFF"/>
            </a:solidFill>
            <a:effectLst/>
            <a:uLnTx/>
            <a:uFillTx/>
            <a:latin typeface="Calibri" panose="020F0502020204030204"/>
            <a:ea typeface="+mn-ea"/>
            <a:cs typeface="+mn-cs"/>
          </a:endParaRPr>
        </a:p>
      </xdr:txBody>
    </xdr:sp>
    <xdr:clientData/>
  </xdr:twoCellAnchor>
  <xdr:twoCellAnchor>
    <xdr:from>
      <xdr:col>10</xdr:col>
      <xdr:colOff>477955</xdr:colOff>
      <xdr:row>32</xdr:row>
      <xdr:rowOff>165653</xdr:rowOff>
    </xdr:from>
    <xdr:to>
      <xdr:col>15</xdr:col>
      <xdr:colOff>38974</xdr:colOff>
      <xdr:row>34</xdr:row>
      <xdr:rowOff>51158</xdr:rowOff>
    </xdr:to>
    <xdr:sp macro="" textlink="">
      <xdr:nvSpPr>
        <xdr:cNvPr id="9" name="Rechteck: abgeschrägt 8">
          <a:hlinkClick xmlns:r="http://schemas.openxmlformats.org/officeDocument/2006/relationships" r:id="rId4"/>
          <a:extLst>
            <a:ext uri="{FF2B5EF4-FFF2-40B4-BE49-F238E27FC236}">
              <a16:creationId xmlns:a16="http://schemas.microsoft.com/office/drawing/2014/main" id="{20834A39-3407-4D46-AD82-FE94FAC86164}"/>
            </a:ext>
          </a:extLst>
        </xdr:cNvPr>
        <xdr:cNvSpPr/>
      </xdr:nvSpPr>
      <xdr:spPr>
        <a:xfrm>
          <a:off x="5439238" y="9856305"/>
          <a:ext cx="2890627" cy="274788"/>
        </a:xfrm>
        <a:prstGeom prst="bevel">
          <a:avLst/>
        </a:prstGeom>
        <a:solidFill>
          <a:srgbClr val="01436C"/>
        </a:solidFill>
        <a:ln w="12700" cap="flat" cmpd="sng" algn="ctr">
          <a:solidFill>
            <a:srgbClr val="01436C"/>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srgbClr val="FFFFFF"/>
              </a:solidFill>
              <a:effectLst/>
              <a:uLnTx/>
              <a:uFillTx/>
              <a:latin typeface="Calibri" panose="020F0502020204030204"/>
              <a:ea typeface="+mn-ea"/>
              <a:cs typeface="+mn-cs"/>
            </a:rPr>
            <a:t>15-min Kennenlerngespräch buchen!</a:t>
          </a:r>
          <a:endParaRPr kumimoji="0" lang="de-DE" sz="1400" b="1" i="0" u="none" strike="noStrike" kern="0" cap="none" spc="0" normalizeH="0" baseline="0" noProof="0">
            <a:ln>
              <a:noFill/>
            </a:ln>
            <a:solidFill>
              <a:srgbClr val="FFFFFF"/>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de-DE" sz="1400" b="1" i="0" u="none" strike="noStrike" kern="0" cap="none" spc="0" normalizeH="0" baseline="0" noProof="0">
            <a:ln>
              <a:noFill/>
            </a:ln>
            <a:solidFill>
              <a:srgbClr val="FFFFFF"/>
            </a:solidFill>
            <a:effectLst/>
            <a:uLnTx/>
            <a:uFillTx/>
            <a:latin typeface="Calibri" panose="020F0502020204030204"/>
            <a:ea typeface="+mn-ea"/>
            <a:cs typeface="+mn-cs"/>
          </a:endParaRPr>
        </a:p>
      </xdr:txBody>
    </xdr:sp>
    <xdr:clientData/>
  </xdr:twoCellAnchor>
  <xdr:twoCellAnchor editAs="oneCell">
    <xdr:from>
      <xdr:col>14</xdr:col>
      <xdr:colOff>1408044</xdr:colOff>
      <xdr:row>33</xdr:row>
      <xdr:rowOff>66258</xdr:rowOff>
    </xdr:from>
    <xdr:to>
      <xdr:col>18</xdr:col>
      <xdr:colOff>104848</xdr:colOff>
      <xdr:row>36</xdr:row>
      <xdr:rowOff>55396</xdr:rowOff>
    </xdr:to>
    <xdr:pic>
      <xdr:nvPicPr>
        <xdr:cNvPr id="10" name="Grafik 9">
          <a:hlinkClick xmlns:r="http://schemas.openxmlformats.org/officeDocument/2006/relationships" r:id="rId4"/>
          <a:extLst>
            <a:ext uri="{FF2B5EF4-FFF2-40B4-BE49-F238E27FC236}">
              <a16:creationId xmlns:a16="http://schemas.microsoft.com/office/drawing/2014/main" id="{425541FD-9F44-4A1D-A7CF-3AAFF221BFD5}"/>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rot="19783457">
          <a:off x="8116957" y="9955693"/>
          <a:ext cx="436152" cy="560638"/>
        </a:xfrm>
        <a:prstGeom prst="rect">
          <a:avLst/>
        </a:prstGeom>
      </xdr:spPr>
    </xdr:pic>
    <xdr:clientData/>
  </xdr:twoCellAnchor>
  <xdr:twoCellAnchor>
    <xdr:from>
      <xdr:col>18</xdr:col>
      <xdr:colOff>1068457</xdr:colOff>
      <xdr:row>32</xdr:row>
      <xdr:rowOff>165653</xdr:rowOff>
    </xdr:from>
    <xdr:to>
      <xdr:col>23</xdr:col>
      <xdr:colOff>8284</xdr:colOff>
      <xdr:row>37</xdr:row>
      <xdr:rowOff>1</xdr:rowOff>
    </xdr:to>
    <xdr:sp macro="" textlink="">
      <xdr:nvSpPr>
        <xdr:cNvPr id="11" name="Rechteck: abgeschrägt 10">
          <a:hlinkClick xmlns:r="http://schemas.openxmlformats.org/officeDocument/2006/relationships" r:id="rId6"/>
          <a:extLst>
            <a:ext uri="{FF2B5EF4-FFF2-40B4-BE49-F238E27FC236}">
              <a16:creationId xmlns:a16="http://schemas.microsoft.com/office/drawing/2014/main" id="{413728E4-35CF-49E5-A800-2349FD5F84BD}"/>
            </a:ext>
          </a:extLst>
        </xdr:cNvPr>
        <xdr:cNvSpPr/>
      </xdr:nvSpPr>
      <xdr:spPr>
        <a:xfrm>
          <a:off x="9516718" y="9856305"/>
          <a:ext cx="2269436" cy="795131"/>
        </a:xfrm>
        <a:prstGeom prst="bevel">
          <a:avLst/>
        </a:prstGeom>
        <a:solidFill>
          <a:srgbClr val="00B050"/>
        </a:solidFill>
        <a:ln w="12700" cap="flat" cmpd="sng" algn="ctr">
          <a:solidFill>
            <a:srgbClr val="01436C"/>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1400" b="1" i="0" u="none" strike="noStrike" kern="0" cap="none" spc="0" normalizeH="0" baseline="0" noProof="0">
              <a:ln>
                <a:noFill/>
              </a:ln>
              <a:solidFill>
                <a:srgbClr val="FFFFFF"/>
              </a:solidFill>
              <a:effectLst/>
              <a:uLnTx/>
              <a:uFillTx/>
              <a:latin typeface="Calibri" panose="020F0502020204030204"/>
              <a:ea typeface="+mn-ea"/>
              <a:cs typeface="+mn-cs"/>
            </a:rPr>
            <a:t>Weiter zur Auswertung der Analyse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3711</xdr:colOff>
      <xdr:row>4</xdr:row>
      <xdr:rowOff>31169</xdr:rowOff>
    </xdr:from>
    <xdr:to>
      <xdr:col>4</xdr:col>
      <xdr:colOff>495029</xdr:colOff>
      <xdr:row>19</xdr:row>
      <xdr:rowOff>47669</xdr:rowOff>
    </xdr:to>
    <xdr:graphicFrame macro="">
      <xdr:nvGraphicFramePr>
        <xdr:cNvPr id="2" name="Diagramm 1">
          <a:extLst>
            <a:ext uri="{FF2B5EF4-FFF2-40B4-BE49-F238E27FC236}">
              <a16:creationId xmlns:a16="http://schemas.microsoft.com/office/drawing/2014/main" id="{6428D665-97CF-44D2-90AF-1B4A8A38092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2381662</xdr:colOff>
      <xdr:row>4</xdr:row>
      <xdr:rowOff>31169</xdr:rowOff>
    </xdr:from>
    <xdr:to>
      <xdr:col>12</xdr:col>
      <xdr:colOff>708208</xdr:colOff>
      <xdr:row>19</xdr:row>
      <xdr:rowOff>47669</xdr:rowOff>
    </xdr:to>
    <xdr:graphicFrame macro="">
      <xdr:nvGraphicFramePr>
        <xdr:cNvPr id="3" name="Diagramm 2">
          <a:extLst>
            <a:ext uri="{FF2B5EF4-FFF2-40B4-BE49-F238E27FC236}">
              <a16:creationId xmlns:a16="http://schemas.microsoft.com/office/drawing/2014/main" id="{FAF38638-4624-4960-B8D7-BCF3F20A03E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19</xdr:row>
      <xdr:rowOff>39301</xdr:rowOff>
    </xdr:from>
    <xdr:to>
      <xdr:col>4</xdr:col>
      <xdr:colOff>491318</xdr:colOff>
      <xdr:row>33</xdr:row>
      <xdr:rowOff>38483</xdr:rowOff>
    </xdr:to>
    <xdr:graphicFrame macro="">
      <xdr:nvGraphicFramePr>
        <xdr:cNvPr id="14" name="Diagramm 13">
          <a:extLst>
            <a:ext uri="{FF2B5EF4-FFF2-40B4-BE49-F238E27FC236}">
              <a16:creationId xmlns:a16="http://schemas.microsoft.com/office/drawing/2014/main" id="{4A46A586-61BB-4690-9A6B-E0BA193CDF6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479960</xdr:colOff>
      <xdr:row>19</xdr:row>
      <xdr:rowOff>39301</xdr:rowOff>
    </xdr:from>
    <xdr:to>
      <xdr:col>7</xdr:col>
      <xdr:colOff>2391369</xdr:colOff>
      <xdr:row>33</xdr:row>
      <xdr:rowOff>38483</xdr:rowOff>
    </xdr:to>
    <xdr:graphicFrame macro="">
      <xdr:nvGraphicFramePr>
        <xdr:cNvPr id="15" name="Diagramm 14">
          <a:extLst>
            <a:ext uri="{FF2B5EF4-FFF2-40B4-BE49-F238E27FC236}">
              <a16:creationId xmlns:a16="http://schemas.microsoft.com/office/drawing/2014/main" id="{BB65D11B-7617-4F28-85D8-6846B39933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2381662</xdr:colOff>
      <xdr:row>19</xdr:row>
      <xdr:rowOff>39301</xdr:rowOff>
    </xdr:from>
    <xdr:to>
      <xdr:col>12</xdr:col>
      <xdr:colOff>708208</xdr:colOff>
      <xdr:row>33</xdr:row>
      <xdr:rowOff>38483</xdr:rowOff>
    </xdr:to>
    <xdr:graphicFrame macro="">
      <xdr:nvGraphicFramePr>
        <xdr:cNvPr id="16" name="Diagramm 15">
          <a:extLst>
            <a:ext uri="{FF2B5EF4-FFF2-40B4-BE49-F238E27FC236}">
              <a16:creationId xmlns:a16="http://schemas.microsoft.com/office/drawing/2014/main" id="{1CA29B68-4068-4D42-9AEF-88D13C200CC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oneCellAnchor>
    <xdr:from>
      <xdr:col>3</xdr:col>
      <xdr:colOff>317501</xdr:colOff>
      <xdr:row>4</xdr:row>
      <xdr:rowOff>40825</xdr:rowOff>
    </xdr:from>
    <xdr:ext cx="982800" cy="514800"/>
    <xdr:sp macro="" textlink="$V$9">
      <xdr:nvSpPr>
        <xdr:cNvPr id="4" name="Textfeld 3">
          <a:extLst>
            <a:ext uri="{FF2B5EF4-FFF2-40B4-BE49-F238E27FC236}">
              <a16:creationId xmlns:a16="http://schemas.microsoft.com/office/drawing/2014/main" id="{4509C833-1311-4AAA-8381-3ADA843DD8EE}"/>
            </a:ext>
          </a:extLst>
        </xdr:cNvPr>
        <xdr:cNvSpPr txBox="1"/>
      </xdr:nvSpPr>
      <xdr:spPr>
        <a:xfrm>
          <a:off x="3302001" y="1739450"/>
          <a:ext cx="982800" cy="51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indent="0" algn="ctr"/>
          <a:fld id="{6D8F76B8-9B64-49E2-A777-3C29CEA71F0A}" type="TxLink">
            <a:rPr lang="en-US" sz="1100" b="0" i="0" u="none" strike="noStrike">
              <a:solidFill>
                <a:srgbClr val="01436C"/>
              </a:solidFill>
              <a:latin typeface="Calibri"/>
              <a:ea typeface="+mn-ea"/>
              <a:cs typeface="Calibri"/>
            </a:rPr>
            <a:pPr marL="0" indent="0" algn="ctr"/>
            <a:t> </a:t>
          </a:fld>
          <a:endParaRPr lang="de-DE" sz="1100" b="0" i="0" u="none" strike="noStrike">
            <a:solidFill>
              <a:srgbClr val="01436C"/>
            </a:solidFill>
            <a:latin typeface="Calibri"/>
            <a:ea typeface="+mn-ea"/>
            <a:cs typeface="Calibri"/>
          </a:endParaRPr>
        </a:p>
      </xdr:txBody>
    </xdr:sp>
    <xdr:clientData/>
  </xdr:oneCellAnchor>
  <xdr:oneCellAnchor>
    <xdr:from>
      <xdr:col>11</xdr:col>
      <xdr:colOff>748847</xdr:colOff>
      <xdr:row>19</xdr:row>
      <xdr:rowOff>48215</xdr:rowOff>
    </xdr:from>
    <xdr:ext cx="982800" cy="514800"/>
    <xdr:sp macro="" textlink="$U$13">
      <xdr:nvSpPr>
        <xdr:cNvPr id="9" name="Textfeld 8">
          <a:extLst>
            <a:ext uri="{FF2B5EF4-FFF2-40B4-BE49-F238E27FC236}">
              <a16:creationId xmlns:a16="http://schemas.microsoft.com/office/drawing/2014/main" id="{97E1B86F-C079-4930-984C-76D54669A0EA}"/>
            </a:ext>
          </a:extLst>
        </xdr:cNvPr>
        <xdr:cNvSpPr txBox="1"/>
      </xdr:nvSpPr>
      <xdr:spPr>
        <a:xfrm>
          <a:off x="11877222" y="5302840"/>
          <a:ext cx="982800" cy="51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indent="0" algn="ctr"/>
          <a:fld id="{27088F2F-CBBA-4DC9-87E4-47C3B2A5F731}" type="TxLink">
            <a:rPr lang="en-US" sz="1100" b="0" i="0" u="none" strike="noStrike">
              <a:solidFill>
                <a:srgbClr val="01436C"/>
              </a:solidFill>
              <a:latin typeface="Calibri"/>
              <a:ea typeface="+mn-ea"/>
              <a:cs typeface="Calibri"/>
            </a:rPr>
            <a:pPr marL="0" indent="0" algn="ctr"/>
            <a:t> </a:t>
          </a:fld>
          <a:endParaRPr lang="de-DE" sz="1100" b="0" i="0" u="none" strike="noStrike">
            <a:solidFill>
              <a:srgbClr val="01436C"/>
            </a:solidFill>
            <a:latin typeface="Calibri"/>
            <a:ea typeface="+mn-ea"/>
            <a:cs typeface="Calibri"/>
          </a:endParaRPr>
        </a:p>
      </xdr:txBody>
    </xdr:sp>
    <xdr:clientData/>
  </xdr:oneCellAnchor>
  <xdr:oneCellAnchor>
    <xdr:from>
      <xdr:col>3</xdr:col>
      <xdr:colOff>307065</xdr:colOff>
      <xdr:row>19</xdr:row>
      <xdr:rowOff>46267</xdr:rowOff>
    </xdr:from>
    <xdr:ext cx="982800" cy="514800"/>
    <xdr:sp macro="" textlink="$U$11">
      <xdr:nvSpPr>
        <xdr:cNvPr id="10" name="Textfeld 9">
          <a:extLst>
            <a:ext uri="{FF2B5EF4-FFF2-40B4-BE49-F238E27FC236}">
              <a16:creationId xmlns:a16="http://schemas.microsoft.com/office/drawing/2014/main" id="{1E850677-21E5-4127-8A70-991F07C1287A}"/>
            </a:ext>
          </a:extLst>
        </xdr:cNvPr>
        <xdr:cNvSpPr txBox="1"/>
      </xdr:nvSpPr>
      <xdr:spPr>
        <a:xfrm>
          <a:off x="3291565" y="5300892"/>
          <a:ext cx="982800" cy="51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indent="0" algn="ctr"/>
          <a:fld id="{2659F4F1-0FAB-41C7-AF87-F8DFBCC21508}" type="TxLink">
            <a:rPr lang="en-US" sz="1100" b="0" i="0" u="none" strike="noStrike">
              <a:solidFill>
                <a:srgbClr val="01436C"/>
              </a:solidFill>
              <a:latin typeface="Calibri"/>
              <a:ea typeface="+mn-ea"/>
              <a:cs typeface="Calibri"/>
            </a:rPr>
            <a:pPr marL="0" indent="0" algn="ctr"/>
            <a:t> </a:t>
          </a:fld>
          <a:endParaRPr lang="de-DE" sz="1100" b="0" i="0" u="none" strike="noStrike">
            <a:solidFill>
              <a:srgbClr val="01436C"/>
            </a:solidFill>
            <a:latin typeface="Calibri"/>
            <a:ea typeface="+mn-ea"/>
            <a:cs typeface="Calibri"/>
          </a:endParaRPr>
        </a:p>
      </xdr:txBody>
    </xdr:sp>
    <xdr:clientData/>
  </xdr:oneCellAnchor>
  <xdr:oneCellAnchor>
    <xdr:from>
      <xdr:col>11</xdr:col>
      <xdr:colOff>741131</xdr:colOff>
      <xdr:row>4</xdr:row>
      <xdr:rowOff>51257</xdr:rowOff>
    </xdr:from>
    <xdr:ext cx="982800" cy="514800"/>
    <xdr:sp macro="" textlink="$V$10">
      <xdr:nvSpPr>
        <xdr:cNvPr id="11" name="Textfeld 10">
          <a:extLst>
            <a:ext uri="{FF2B5EF4-FFF2-40B4-BE49-F238E27FC236}">
              <a16:creationId xmlns:a16="http://schemas.microsoft.com/office/drawing/2014/main" id="{0A5445C8-2BE9-436F-9434-E0AA70F442DD}"/>
            </a:ext>
          </a:extLst>
        </xdr:cNvPr>
        <xdr:cNvSpPr txBox="1"/>
      </xdr:nvSpPr>
      <xdr:spPr>
        <a:xfrm>
          <a:off x="11869506" y="1749882"/>
          <a:ext cx="982800" cy="51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indent="0" algn="ctr"/>
          <a:fld id="{9DD02316-30F4-4BFE-94EE-20128075F6AF}" type="TxLink">
            <a:rPr lang="en-US" sz="1100" b="0" i="0" u="none" strike="noStrike">
              <a:solidFill>
                <a:srgbClr val="01436C"/>
              </a:solidFill>
              <a:latin typeface="Calibri"/>
              <a:ea typeface="+mn-ea"/>
              <a:cs typeface="Calibri"/>
            </a:rPr>
            <a:pPr marL="0" indent="0" algn="ctr"/>
            <a:t> </a:t>
          </a:fld>
          <a:endParaRPr lang="de-DE" sz="1100" b="0" i="0" u="none" strike="noStrike">
            <a:solidFill>
              <a:srgbClr val="000000"/>
            </a:solidFill>
            <a:latin typeface="Calibri"/>
            <a:ea typeface="+mn-ea"/>
            <a:cs typeface="Calibri"/>
          </a:endParaRPr>
        </a:p>
      </xdr:txBody>
    </xdr:sp>
    <xdr:clientData/>
  </xdr:oneCellAnchor>
  <xdr:oneCellAnchor>
    <xdr:from>
      <xdr:col>7</xdr:col>
      <xdr:colOff>1398062</xdr:colOff>
      <xdr:row>19</xdr:row>
      <xdr:rowOff>53977</xdr:rowOff>
    </xdr:from>
    <xdr:ext cx="982800" cy="514800"/>
    <xdr:sp macro="" textlink="$U$12">
      <xdr:nvSpPr>
        <xdr:cNvPr id="12" name="Textfeld 11">
          <a:extLst>
            <a:ext uri="{FF2B5EF4-FFF2-40B4-BE49-F238E27FC236}">
              <a16:creationId xmlns:a16="http://schemas.microsoft.com/office/drawing/2014/main" id="{69DAC82D-3D75-417A-B7F4-A7D4091128A6}"/>
            </a:ext>
          </a:extLst>
        </xdr:cNvPr>
        <xdr:cNvSpPr txBox="1"/>
      </xdr:nvSpPr>
      <xdr:spPr>
        <a:xfrm>
          <a:off x="7589312" y="5308602"/>
          <a:ext cx="982800" cy="51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indent="0" algn="ctr"/>
          <a:fld id="{EE580B69-4720-4929-964C-D55A559E14DD}" type="TxLink">
            <a:rPr lang="en-US" sz="1100" b="0" i="0" u="none" strike="noStrike">
              <a:solidFill>
                <a:srgbClr val="01436C"/>
              </a:solidFill>
              <a:latin typeface="Calibri"/>
              <a:ea typeface="+mn-ea"/>
              <a:cs typeface="Calibri"/>
            </a:rPr>
            <a:pPr marL="0" indent="0" algn="ctr"/>
            <a:t> </a:t>
          </a:fld>
          <a:endParaRPr lang="de-DE" sz="1100" b="0" i="0" u="none" strike="noStrike">
            <a:solidFill>
              <a:srgbClr val="01436C"/>
            </a:solidFill>
            <a:latin typeface="Calibri"/>
            <a:ea typeface="+mn-ea"/>
            <a:cs typeface="Calibri"/>
          </a:endParaRPr>
        </a:p>
      </xdr:txBody>
    </xdr:sp>
    <xdr:clientData/>
  </xdr:oneCellAnchor>
  <xdr:twoCellAnchor editAs="oneCell">
    <xdr:from>
      <xdr:col>7</xdr:col>
      <xdr:colOff>426536</xdr:colOff>
      <xdr:row>40</xdr:row>
      <xdr:rowOff>152814</xdr:rowOff>
    </xdr:from>
    <xdr:to>
      <xdr:col>7</xdr:col>
      <xdr:colOff>2459182</xdr:colOff>
      <xdr:row>46</xdr:row>
      <xdr:rowOff>211186</xdr:rowOff>
    </xdr:to>
    <xdr:pic>
      <xdr:nvPicPr>
        <xdr:cNvPr id="13" name="Grafik 12">
          <a:extLst>
            <a:ext uri="{FF2B5EF4-FFF2-40B4-BE49-F238E27FC236}">
              <a16:creationId xmlns:a16="http://schemas.microsoft.com/office/drawing/2014/main" id="{0D948E74-3574-4208-88AD-63E57864075E}"/>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6591809" y="9712450"/>
          <a:ext cx="2032646" cy="2032646"/>
        </a:xfrm>
        <a:prstGeom prst="round2DiagRect">
          <a:avLst>
            <a:gd name="adj1" fmla="val 16667"/>
            <a:gd name="adj2" fmla="val 0"/>
          </a:avLst>
        </a:prstGeom>
        <a:ln w="38100" cap="sq">
          <a:solidFill>
            <a:srgbClr val="01436C"/>
          </a:solidFill>
          <a:miter lim="800000"/>
        </a:ln>
        <a:effectLst>
          <a:outerShdw blurRad="254000" algn="tl" rotWithShape="0">
            <a:srgbClr val="000000">
              <a:alpha val="43000"/>
            </a:srgbClr>
          </a:outerShdw>
        </a:effectLst>
      </xdr:spPr>
    </xdr:pic>
    <xdr:clientData/>
  </xdr:twoCellAnchor>
  <xdr:twoCellAnchor>
    <xdr:from>
      <xdr:col>1</xdr:col>
      <xdr:colOff>554182</xdr:colOff>
      <xdr:row>37</xdr:row>
      <xdr:rowOff>277090</xdr:rowOff>
    </xdr:from>
    <xdr:to>
      <xdr:col>2</xdr:col>
      <xdr:colOff>613667</xdr:colOff>
      <xdr:row>38</xdr:row>
      <xdr:rowOff>222833</xdr:rowOff>
    </xdr:to>
    <xdr:sp macro="" textlink="">
      <xdr:nvSpPr>
        <xdr:cNvPr id="19" name="Rechteck: abgeschrägt 18">
          <a:hlinkClick xmlns:r="http://schemas.openxmlformats.org/officeDocument/2006/relationships" r:id="rId7"/>
          <a:extLst>
            <a:ext uri="{FF2B5EF4-FFF2-40B4-BE49-F238E27FC236}">
              <a16:creationId xmlns:a16="http://schemas.microsoft.com/office/drawing/2014/main" id="{2217D16C-43AD-4CBE-A88F-87E5507AFCCB}"/>
            </a:ext>
          </a:extLst>
        </xdr:cNvPr>
        <xdr:cNvSpPr/>
      </xdr:nvSpPr>
      <xdr:spPr>
        <a:xfrm>
          <a:off x="554182" y="8849590"/>
          <a:ext cx="1548849" cy="274788"/>
        </a:xfrm>
        <a:prstGeom prst="bevel">
          <a:avLst/>
        </a:prstGeom>
        <a:solidFill>
          <a:srgbClr val="01436C"/>
        </a:solidFill>
        <a:ln w="12700" cap="flat" cmpd="sng" algn="ctr">
          <a:solidFill>
            <a:srgbClr val="01436C"/>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srgbClr val="FFFFFF"/>
              </a:solidFill>
              <a:effectLst/>
              <a:uLnTx/>
              <a:uFillTx/>
              <a:latin typeface="Calibri" panose="020F0502020204030204"/>
              <a:ea typeface="+mn-ea"/>
              <a:cs typeface="+mn-cs"/>
            </a:rPr>
            <a:t>Nachricht schreiben!</a:t>
          </a:r>
          <a:endParaRPr kumimoji="0" lang="de-DE" sz="1400" b="1" i="0" u="none" strike="noStrike" kern="0" cap="none" spc="0" normalizeH="0" baseline="0" noProof="0">
            <a:ln>
              <a:noFill/>
            </a:ln>
            <a:solidFill>
              <a:srgbClr val="FFFFFF"/>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de-DE" sz="1400" b="1" i="0" u="none" strike="noStrike" kern="0" cap="none" spc="0" normalizeH="0" baseline="0" noProof="0">
            <a:ln>
              <a:noFill/>
            </a:ln>
            <a:solidFill>
              <a:srgbClr val="FFFFFF"/>
            </a:solidFill>
            <a:effectLst/>
            <a:uLnTx/>
            <a:uFillTx/>
            <a:latin typeface="Calibri" panose="020F0502020204030204"/>
            <a:ea typeface="+mn-ea"/>
            <a:cs typeface="+mn-cs"/>
          </a:endParaRPr>
        </a:p>
      </xdr:txBody>
    </xdr:sp>
    <xdr:clientData/>
  </xdr:twoCellAnchor>
  <xdr:twoCellAnchor>
    <xdr:from>
      <xdr:col>2</xdr:col>
      <xdr:colOff>1257272</xdr:colOff>
      <xdr:row>37</xdr:row>
      <xdr:rowOff>277090</xdr:rowOff>
    </xdr:from>
    <xdr:to>
      <xdr:col>6</xdr:col>
      <xdr:colOff>580354</xdr:colOff>
      <xdr:row>38</xdr:row>
      <xdr:rowOff>222833</xdr:rowOff>
    </xdr:to>
    <xdr:sp macro="" textlink="">
      <xdr:nvSpPr>
        <xdr:cNvPr id="20" name="Rechteck: abgeschrägt 19">
          <a:hlinkClick xmlns:r="http://schemas.openxmlformats.org/officeDocument/2006/relationships" r:id="rId8"/>
          <a:extLst>
            <a:ext uri="{FF2B5EF4-FFF2-40B4-BE49-F238E27FC236}">
              <a16:creationId xmlns:a16="http://schemas.microsoft.com/office/drawing/2014/main" id="{D934C27B-30E3-4FA6-98C1-289F5263EA20}"/>
            </a:ext>
          </a:extLst>
        </xdr:cNvPr>
        <xdr:cNvSpPr/>
      </xdr:nvSpPr>
      <xdr:spPr>
        <a:xfrm>
          <a:off x="2746636" y="8849590"/>
          <a:ext cx="2890627" cy="274788"/>
        </a:xfrm>
        <a:prstGeom prst="bevel">
          <a:avLst/>
        </a:prstGeom>
        <a:solidFill>
          <a:srgbClr val="01436C"/>
        </a:solidFill>
        <a:ln w="12700" cap="flat" cmpd="sng" algn="ctr">
          <a:solidFill>
            <a:srgbClr val="01436C"/>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srgbClr val="FFFFFF"/>
              </a:solidFill>
              <a:effectLst/>
              <a:uLnTx/>
              <a:uFillTx/>
              <a:latin typeface="Calibri" panose="020F0502020204030204"/>
              <a:ea typeface="+mn-ea"/>
              <a:cs typeface="+mn-cs"/>
            </a:rPr>
            <a:t>15-min Kennenlerngespräch buchen!</a:t>
          </a:r>
          <a:endParaRPr kumimoji="0" lang="de-DE" sz="1400" b="1" i="0" u="none" strike="noStrike" kern="0" cap="none" spc="0" normalizeH="0" baseline="0" noProof="0">
            <a:ln>
              <a:noFill/>
            </a:ln>
            <a:solidFill>
              <a:srgbClr val="FFFFFF"/>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de-DE" sz="1400" b="1" i="0" u="none" strike="noStrike" kern="0" cap="none" spc="0" normalizeH="0" baseline="0" noProof="0">
            <a:ln>
              <a:noFill/>
            </a:ln>
            <a:solidFill>
              <a:srgbClr val="FFFFFF"/>
            </a:solidFill>
            <a:effectLst/>
            <a:uLnTx/>
            <a:uFillTx/>
            <a:latin typeface="Calibri" panose="020F0502020204030204"/>
            <a:ea typeface="+mn-ea"/>
            <a:cs typeface="+mn-cs"/>
          </a:endParaRPr>
        </a:p>
      </xdr:txBody>
    </xdr:sp>
    <xdr:clientData/>
  </xdr:twoCellAnchor>
  <xdr:twoCellAnchor editAs="oneCell">
    <xdr:from>
      <xdr:col>6</xdr:col>
      <xdr:colOff>367446</xdr:colOff>
      <xdr:row>38</xdr:row>
      <xdr:rowOff>47433</xdr:rowOff>
    </xdr:from>
    <xdr:to>
      <xdr:col>6</xdr:col>
      <xdr:colOff>803598</xdr:colOff>
      <xdr:row>39</xdr:row>
      <xdr:rowOff>279026</xdr:rowOff>
    </xdr:to>
    <xdr:pic>
      <xdr:nvPicPr>
        <xdr:cNvPr id="21" name="Grafik 20">
          <a:hlinkClick xmlns:r="http://schemas.openxmlformats.org/officeDocument/2006/relationships" r:id="rId8"/>
          <a:extLst>
            <a:ext uri="{FF2B5EF4-FFF2-40B4-BE49-F238E27FC236}">
              <a16:creationId xmlns:a16="http://schemas.microsoft.com/office/drawing/2014/main" id="{FD3B62FB-517E-4F2F-9E8A-771F57458A58}"/>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rot="19783457">
          <a:off x="5424355" y="8948978"/>
          <a:ext cx="436152" cy="560638"/>
        </a:xfrm>
        <a:prstGeom prst="rect">
          <a:avLst/>
        </a:prstGeom>
      </xdr:spPr>
    </xdr:pic>
    <xdr:clientData/>
  </xdr:twoCellAnchor>
  <xdr:twoCellAnchor editAs="oneCell">
    <xdr:from>
      <xdr:col>10</xdr:col>
      <xdr:colOff>444047</xdr:colOff>
      <xdr:row>1</xdr:row>
      <xdr:rowOff>118918</xdr:rowOff>
    </xdr:from>
    <xdr:to>
      <xdr:col>12</xdr:col>
      <xdr:colOff>474319</xdr:colOff>
      <xdr:row>3</xdr:row>
      <xdr:rowOff>260350</xdr:rowOff>
    </xdr:to>
    <xdr:pic>
      <xdr:nvPicPr>
        <xdr:cNvPr id="23" name="Grafik 22">
          <a:extLst>
            <a:ext uri="{FF2B5EF4-FFF2-40B4-BE49-F238E27FC236}">
              <a16:creationId xmlns:a16="http://schemas.microsoft.com/office/drawing/2014/main" id="{1C143EFC-BF6F-45CB-95BA-E1ACE74E8399}"/>
            </a:ext>
          </a:extLst>
        </xdr:cNvPr>
        <xdr:cNvPicPr>
          <a:picLocks noChangeAspect="1"/>
        </xdr:cNvPicPr>
      </xdr:nvPicPr>
      <xdr:blipFill>
        <a:blip xmlns:r="http://schemas.openxmlformats.org/officeDocument/2006/relationships" r:embed="rId10"/>
        <a:stretch>
          <a:fillRect/>
        </a:stretch>
      </xdr:blipFill>
      <xdr:spPr>
        <a:xfrm>
          <a:off x="11945485" y="595168"/>
          <a:ext cx="1828115" cy="570057"/>
        </a:xfrm>
        <a:prstGeom prst="rect">
          <a:avLst/>
        </a:prstGeom>
      </xdr:spPr>
    </xdr:pic>
    <xdr:clientData/>
  </xdr:twoCellAnchor>
  <xdr:twoCellAnchor>
    <xdr:from>
      <xdr:col>4</xdr:col>
      <xdr:colOff>476664</xdr:colOff>
      <xdr:row>4</xdr:row>
      <xdr:rowOff>31169</xdr:rowOff>
    </xdr:from>
    <xdr:to>
      <xdr:col>7</xdr:col>
      <xdr:colOff>2388073</xdr:colOff>
      <xdr:row>19</xdr:row>
      <xdr:rowOff>47669</xdr:rowOff>
    </xdr:to>
    <xdr:graphicFrame macro="">
      <xdr:nvGraphicFramePr>
        <xdr:cNvPr id="35" name="Diagramm 34">
          <a:extLst>
            <a:ext uri="{FF2B5EF4-FFF2-40B4-BE49-F238E27FC236}">
              <a16:creationId xmlns:a16="http://schemas.microsoft.com/office/drawing/2014/main" id="{00B79AF1-0876-437B-8A3A-49C2011BB12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14</xdr:col>
      <xdr:colOff>428625</xdr:colOff>
      <xdr:row>8</xdr:row>
      <xdr:rowOff>71437</xdr:rowOff>
    </xdr:from>
    <xdr:to>
      <xdr:col>16</xdr:col>
      <xdr:colOff>642937</xdr:colOff>
      <xdr:row>18</xdr:row>
      <xdr:rowOff>107156</xdr:rowOff>
    </xdr:to>
    <xdr:grpSp>
      <xdr:nvGrpSpPr>
        <xdr:cNvPr id="8" name="Gruppieren 7">
          <a:hlinkClick xmlns:r="http://schemas.openxmlformats.org/officeDocument/2006/relationships" r:id="rId12"/>
          <a:extLst>
            <a:ext uri="{FF2B5EF4-FFF2-40B4-BE49-F238E27FC236}">
              <a16:creationId xmlns:a16="http://schemas.microsoft.com/office/drawing/2014/main" id="{7733F806-16C4-4C71-89D3-1E4998B25B6B}"/>
            </a:ext>
          </a:extLst>
        </xdr:cNvPr>
        <xdr:cNvGrpSpPr/>
      </xdr:nvGrpSpPr>
      <xdr:grpSpPr>
        <a:xfrm>
          <a:off x="15180469" y="2202656"/>
          <a:ext cx="1535906" cy="2655094"/>
          <a:chOff x="15180469" y="2202656"/>
          <a:chExt cx="2127768" cy="3321844"/>
        </a:xfrm>
      </xdr:grpSpPr>
      <xdr:sp macro="" textlink="">
        <xdr:nvSpPr>
          <xdr:cNvPr id="5" name="Pfeil: nach unten 4">
            <a:extLst>
              <a:ext uri="{FF2B5EF4-FFF2-40B4-BE49-F238E27FC236}">
                <a16:creationId xmlns:a16="http://schemas.microsoft.com/office/drawing/2014/main" id="{92E694D6-D896-4CF4-B970-0B2FDFB7CB1D}"/>
              </a:ext>
            </a:extLst>
          </xdr:cNvPr>
          <xdr:cNvSpPr/>
        </xdr:nvSpPr>
        <xdr:spPr>
          <a:xfrm>
            <a:off x="15180469" y="2202656"/>
            <a:ext cx="1416843" cy="3321844"/>
          </a:xfrm>
          <a:prstGeom prst="downArrow">
            <a:avLst/>
          </a:prstGeom>
          <a:solidFill>
            <a:schemeClr val="accent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pic>
        <xdr:nvPicPr>
          <xdr:cNvPr id="7" name="Grafik 6">
            <a:extLst>
              <a:ext uri="{FF2B5EF4-FFF2-40B4-BE49-F238E27FC236}">
                <a16:creationId xmlns:a16="http://schemas.microsoft.com/office/drawing/2014/main" id="{A262F454-DCA4-4E99-8E89-3D438F611A46}"/>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rot="19229385">
            <a:off x="15978188" y="3286125"/>
            <a:ext cx="1330049" cy="1706897"/>
          </a:xfrm>
          <a:prstGeom prst="rect">
            <a:avLst/>
          </a:prstGeom>
        </xdr:spPr>
      </xdr:pic>
    </xdr:grpSp>
    <xdr:clientData/>
  </xdr:twoCellAnchor>
</xdr:wsDr>
</file>

<file path=xl/drawings/drawing9.xml><?xml version="1.0" encoding="utf-8"?>
<c:userShapes xmlns:c="http://schemas.openxmlformats.org/drawingml/2006/chart">
  <cdr:relSizeAnchor xmlns:cdr="http://schemas.openxmlformats.org/drawingml/2006/chartDrawing">
    <cdr:from>
      <cdr:x>0.42614</cdr:x>
      <cdr:y>0.09586</cdr:y>
    </cdr:from>
    <cdr:to>
      <cdr:x>0.6289</cdr:x>
      <cdr:y>0.21879</cdr:y>
    </cdr:to>
    <cdr:sp macro="" textlink="">
      <cdr:nvSpPr>
        <cdr:cNvPr id="2" name="Textfeld 40">
          <a:extLst xmlns:a="http://schemas.openxmlformats.org/drawingml/2006/main">
            <a:ext uri="{FF2B5EF4-FFF2-40B4-BE49-F238E27FC236}">
              <a16:creationId xmlns:a16="http://schemas.microsoft.com/office/drawing/2014/main" id="{06AA9443-1EF3-4821-83BC-AD94326137FE}"/>
            </a:ext>
          </a:extLst>
        </cdr:cNvPr>
        <cdr:cNvSpPr txBox="1"/>
      </cdr:nvSpPr>
      <cdr:spPr>
        <a:xfrm xmlns:a="http://schemas.openxmlformats.org/drawingml/2006/main">
          <a:off x="2147726" y="310572"/>
          <a:ext cx="1021946" cy="39831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de-DE" sz="1200" b="1"/>
            <a:t>Teamchef</a:t>
          </a:r>
        </a:p>
      </cdr:txBody>
    </cdr:sp>
  </cdr:relSizeAnchor>
  <cdr:relSizeAnchor xmlns:cdr="http://schemas.openxmlformats.org/drawingml/2006/chartDrawing">
    <cdr:from>
      <cdr:x>0</cdr:x>
      <cdr:y>0.71903</cdr:y>
    </cdr:from>
    <cdr:to>
      <cdr:x>0.20066</cdr:x>
      <cdr:y>0.8635</cdr:y>
    </cdr:to>
    <cdr:sp macro="" textlink="">
      <cdr:nvSpPr>
        <cdr:cNvPr id="3" name="Textfeld 41">
          <a:extLst xmlns:a="http://schemas.openxmlformats.org/drawingml/2006/main">
            <a:ext uri="{FF2B5EF4-FFF2-40B4-BE49-F238E27FC236}">
              <a16:creationId xmlns:a16="http://schemas.microsoft.com/office/drawing/2014/main" id="{EE3C482A-63A9-4D9B-9244-FC9BB679F8A8}"/>
            </a:ext>
          </a:extLst>
        </cdr:cNvPr>
        <cdr:cNvSpPr txBox="1"/>
      </cdr:nvSpPr>
      <cdr:spPr>
        <a:xfrm xmlns:a="http://schemas.openxmlformats.org/drawingml/2006/main">
          <a:off x="0" y="2588522"/>
          <a:ext cx="852383" cy="52008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de-DE" sz="1200" b="1"/>
            <a:t>Erwartungen</a:t>
          </a:r>
        </a:p>
        <a:p xmlns:a="http://schemas.openxmlformats.org/drawingml/2006/main">
          <a:r>
            <a:rPr lang="de-DE" sz="1200" b="1"/>
            <a:t>des Kunden</a:t>
          </a:r>
        </a:p>
      </cdr:txBody>
    </cdr:sp>
  </cdr:relSizeAnchor>
  <cdr:relSizeAnchor xmlns:cdr="http://schemas.openxmlformats.org/drawingml/2006/chartDrawing">
    <cdr:from>
      <cdr:x>0.38006</cdr:x>
      <cdr:y>0.91352</cdr:y>
    </cdr:from>
    <cdr:to>
      <cdr:x>0.5992</cdr:x>
      <cdr:y>1</cdr:y>
    </cdr:to>
    <cdr:sp macro="" textlink="">
      <cdr:nvSpPr>
        <cdr:cNvPr id="4" name="Textfeld 42">
          <a:extLst xmlns:a="http://schemas.openxmlformats.org/drawingml/2006/main">
            <a:ext uri="{FF2B5EF4-FFF2-40B4-BE49-F238E27FC236}">
              <a16:creationId xmlns:a16="http://schemas.microsoft.com/office/drawing/2014/main" id="{70B7D672-38EE-4108-86F4-B3C6EC665FAB}"/>
            </a:ext>
          </a:extLst>
        </cdr:cNvPr>
        <cdr:cNvSpPr txBox="1"/>
      </cdr:nvSpPr>
      <cdr:spPr>
        <a:xfrm xmlns:a="http://schemas.openxmlformats.org/drawingml/2006/main">
          <a:off x="1614485" y="3288661"/>
          <a:ext cx="930910" cy="311339"/>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de-DE" sz="1200" b="1"/>
            <a:t>Digitalisierung</a:t>
          </a:r>
        </a:p>
      </cdr:txBody>
    </cdr:sp>
  </cdr:relSizeAnchor>
  <cdr:relSizeAnchor xmlns:cdr="http://schemas.openxmlformats.org/drawingml/2006/chartDrawing">
    <cdr:from>
      <cdr:x>0.06334</cdr:x>
      <cdr:y>0.2365</cdr:y>
    </cdr:from>
    <cdr:to>
      <cdr:x>0.21071</cdr:x>
      <cdr:y>0.32298</cdr:y>
    </cdr:to>
    <cdr:sp macro="" textlink="">
      <cdr:nvSpPr>
        <cdr:cNvPr id="5" name="Textfeld 43">
          <a:extLst xmlns:a="http://schemas.openxmlformats.org/drawingml/2006/main">
            <a:ext uri="{FF2B5EF4-FFF2-40B4-BE49-F238E27FC236}">
              <a16:creationId xmlns:a16="http://schemas.microsoft.com/office/drawing/2014/main" id="{99FFF200-C9D2-4ED5-B54A-646B567D748E}"/>
            </a:ext>
          </a:extLst>
        </cdr:cNvPr>
        <cdr:cNvSpPr txBox="1"/>
      </cdr:nvSpPr>
      <cdr:spPr>
        <a:xfrm xmlns:a="http://schemas.openxmlformats.org/drawingml/2006/main">
          <a:off x="269057" y="851384"/>
          <a:ext cx="626046" cy="311339"/>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de-DE" sz="1200" b="1"/>
            <a:t>Prozesse</a:t>
          </a:r>
        </a:p>
      </cdr:txBody>
    </cdr:sp>
  </cdr:relSizeAnchor>
  <cdr:relSizeAnchor xmlns:cdr="http://schemas.openxmlformats.org/drawingml/2006/chartDrawing">
    <cdr:from>
      <cdr:x>0.77536</cdr:x>
      <cdr:y>0.73617</cdr:y>
    </cdr:from>
    <cdr:to>
      <cdr:x>0.95875</cdr:x>
      <cdr:y>0.82265</cdr:y>
    </cdr:to>
    <cdr:sp macro="" textlink="">
      <cdr:nvSpPr>
        <cdr:cNvPr id="6" name="Textfeld 44">
          <a:extLst xmlns:a="http://schemas.openxmlformats.org/drawingml/2006/main">
            <a:ext uri="{FF2B5EF4-FFF2-40B4-BE49-F238E27FC236}">
              <a16:creationId xmlns:a16="http://schemas.microsoft.com/office/drawing/2014/main" id="{FFF4EB51-9A92-4F09-9F75-7D4179930A76}"/>
            </a:ext>
          </a:extLst>
        </cdr:cNvPr>
        <cdr:cNvSpPr txBox="1"/>
      </cdr:nvSpPr>
      <cdr:spPr>
        <a:xfrm xmlns:a="http://schemas.openxmlformats.org/drawingml/2006/main">
          <a:off x="3293734" y="2650211"/>
          <a:ext cx="779046" cy="311339"/>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de-DE" sz="1200" b="1"/>
            <a:t>Mitarbeiter</a:t>
          </a:r>
        </a:p>
      </cdr:txBody>
    </cdr:sp>
  </cdr:relSizeAnchor>
</c:userShapes>
</file>

<file path=xl/theme/theme1.xml><?xml version="1.0" encoding="utf-8"?>
<a:theme xmlns:a="http://schemas.openxmlformats.org/drawingml/2006/main" name="Office">
  <a:themeElements>
    <a:clrScheme name="ProNeu">
      <a:dk1>
        <a:srgbClr val="000000"/>
      </a:dk1>
      <a:lt1>
        <a:srgbClr val="FFFFFF"/>
      </a:lt1>
      <a:dk2>
        <a:srgbClr val="01436C"/>
      </a:dk2>
      <a:lt2>
        <a:srgbClr val="DFE2EA"/>
      </a:lt2>
      <a:accent1>
        <a:srgbClr val="EB6A21"/>
      </a:accent1>
      <a:accent2>
        <a:srgbClr val="9F2936"/>
      </a:accent2>
      <a:accent3>
        <a:srgbClr val="1B587C"/>
      </a:accent3>
      <a:accent4>
        <a:srgbClr val="4E8542"/>
      </a:accent4>
      <a:accent5>
        <a:srgbClr val="CAD434"/>
      </a:accent5>
      <a:accent6>
        <a:srgbClr val="C19859"/>
      </a:accent6>
      <a:hlink>
        <a:srgbClr val="6B9F25"/>
      </a:hlink>
      <a:folHlink>
        <a:srgbClr val="4EA5D8"/>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proneu-group.com/datenschutzerklarung" TargetMode="External"/><Relationship Id="rId2" Type="http://schemas.openxmlformats.org/officeDocument/2006/relationships/hyperlink" Target="https://www.proneu-group.com/" TargetMode="External"/><Relationship Id="rId1" Type="http://schemas.openxmlformats.org/officeDocument/2006/relationships/hyperlink" Target="mailto:Hubertus.Huettenschmidt@ProNeu-group.com?subject=TEMPD-Methode%20Auswertung%20besprechen"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proneu-group.com/datenschutzerklarung" TargetMode="External"/><Relationship Id="rId2" Type="http://schemas.openxmlformats.org/officeDocument/2006/relationships/hyperlink" Target="https://www.proneu-group.com/" TargetMode="External"/><Relationship Id="rId1" Type="http://schemas.openxmlformats.org/officeDocument/2006/relationships/hyperlink" Target="mailto:Hubertus.Huettenschmidt@ProNeu-group.com?subject=TEMPD-Methode%20Auswertung%20besprechen"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proneu-group.com/datenschutzerklarung" TargetMode="External"/><Relationship Id="rId2" Type="http://schemas.openxmlformats.org/officeDocument/2006/relationships/hyperlink" Target="https://www.proneu-group.com/" TargetMode="External"/><Relationship Id="rId1" Type="http://schemas.openxmlformats.org/officeDocument/2006/relationships/hyperlink" Target="mailto:Hubertus.Huettenschmidt@ProNeu-group.com?subject=TEMPD-Methode%20Auswertung%20besprechen" TargetMode="Externa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proneu-group.com/datenschutzerklarung" TargetMode="External"/><Relationship Id="rId2" Type="http://schemas.openxmlformats.org/officeDocument/2006/relationships/hyperlink" Target="https://www.proneu-group.com/" TargetMode="External"/><Relationship Id="rId1" Type="http://schemas.openxmlformats.org/officeDocument/2006/relationships/hyperlink" Target="mailto:Hubertus.Huettenschmidt@ProNeu-group.com?subject=TEMPD-Methode%20Auswertung%20besprechen" TargetMode="External"/><Relationship Id="rId5" Type="http://schemas.openxmlformats.org/officeDocument/2006/relationships/drawing" Target="../drawings/drawing5.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proneu-group.com/datenschutzerklarung" TargetMode="External"/><Relationship Id="rId2" Type="http://schemas.openxmlformats.org/officeDocument/2006/relationships/hyperlink" Target="https://www.proneu-group.com/" TargetMode="External"/><Relationship Id="rId1" Type="http://schemas.openxmlformats.org/officeDocument/2006/relationships/hyperlink" Target="mailto:Hubertus.Huettenschmidt@ProNeu-group.com?subject=TEMPD-Methode%20Auswertung%20besprechen" TargetMode="External"/><Relationship Id="rId5" Type="http://schemas.openxmlformats.org/officeDocument/2006/relationships/drawing" Target="../drawings/drawing6.xm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proneu-group.com/datenschutzerklarung" TargetMode="External"/><Relationship Id="rId2" Type="http://schemas.openxmlformats.org/officeDocument/2006/relationships/hyperlink" Target="https://www.proneu-group.com/" TargetMode="External"/><Relationship Id="rId1" Type="http://schemas.openxmlformats.org/officeDocument/2006/relationships/hyperlink" Target="mailto:Hubertus.Huettenschmidt@ProNeu-group.com?subject=TEMPD-Methode%20Auswertung%20besprechen" TargetMode="External"/><Relationship Id="rId5" Type="http://schemas.openxmlformats.org/officeDocument/2006/relationships/drawing" Target="../drawings/drawing7.xm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proneu-group.com/datenschutzerklarung" TargetMode="External"/><Relationship Id="rId2" Type="http://schemas.openxmlformats.org/officeDocument/2006/relationships/hyperlink" Target="https://www.proneu-group.com/" TargetMode="External"/><Relationship Id="rId1" Type="http://schemas.openxmlformats.org/officeDocument/2006/relationships/hyperlink" Target="mailto:Hubertus.Huettenschmidt@ProNeu-group.com?subject=TEMPD-Methode%20Auswertung%20besprechen" TargetMode="External"/><Relationship Id="rId5" Type="http://schemas.openxmlformats.org/officeDocument/2006/relationships/drawing" Target="../drawings/drawing8.xml"/><Relationship Id="rId4"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7FA15B-4F97-4FA5-BF81-BFF040BCEBF8}">
  <dimension ref="A1:C43"/>
  <sheetViews>
    <sheetView showGridLines="0" tabSelected="1" zoomScale="80" zoomScaleNormal="80" workbookViewId="0">
      <selection activeCell="C16" sqref="C16"/>
    </sheetView>
  </sheetViews>
  <sheetFormatPr baseColWidth="10" defaultRowHeight="15" x14ac:dyDescent="0.25"/>
  <cols>
    <col min="1" max="1" width="6.42578125" customWidth="1"/>
    <col min="2" max="2" width="43.140625" style="88" customWidth="1"/>
    <col min="3" max="3" width="46.85546875" style="88" customWidth="1"/>
  </cols>
  <sheetData>
    <row r="1" spans="2:3" ht="15" customHeight="1" x14ac:dyDescent="0.25"/>
    <row r="2" spans="2:3" ht="58.5" customHeight="1" x14ac:dyDescent="0.25">
      <c r="B2" s="118" t="s">
        <v>271</v>
      </c>
      <c r="C2" s="118"/>
    </row>
    <row r="3" spans="2:3" ht="17.25" customHeight="1" x14ac:dyDescent="0.25">
      <c r="B3" s="57"/>
    </row>
    <row r="4" spans="2:3" ht="15.75" x14ac:dyDescent="0.25">
      <c r="B4" s="116" t="s">
        <v>318</v>
      </c>
      <c r="C4" s="116"/>
    </row>
    <row r="5" spans="2:3" ht="6" customHeight="1" x14ac:dyDescent="0.25">
      <c r="B5" s="89"/>
    </row>
    <row r="6" spans="2:3" ht="15.75" x14ac:dyDescent="0.25">
      <c r="B6" s="116" t="s">
        <v>266</v>
      </c>
      <c r="C6" s="116"/>
    </row>
    <row r="7" spans="2:3" ht="15.75" x14ac:dyDescent="0.25">
      <c r="B7" s="116" t="s">
        <v>267</v>
      </c>
      <c r="C7" s="116"/>
    </row>
    <row r="8" spans="2:3" ht="15.75" x14ac:dyDescent="0.25">
      <c r="B8" s="116" t="s">
        <v>268</v>
      </c>
      <c r="C8" s="116"/>
    </row>
    <row r="9" spans="2:3" ht="15.75" x14ac:dyDescent="0.25">
      <c r="B9" s="116" t="s">
        <v>269</v>
      </c>
      <c r="C9" s="116"/>
    </row>
    <row r="10" spans="2:3" ht="15.75" x14ac:dyDescent="0.25">
      <c r="B10" s="116" t="s">
        <v>270</v>
      </c>
      <c r="C10" s="116"/>
    </row>
    <row r="11" spans="2:3" ht="6" customHeight="1" x14ac:dyDescent="0.25">
      <c r="B11" s="89"/>
    </row>
    <row r="12" spans="2:3" ht="83.25" customHeight="1" x14ac:dyDescent="0.25">
      <c r="B12" s="120" t="s">
        <v>319</v>
      </c>
      <c r="C12" s="120"/>
    </row>
    <row r="13" spans="2:3" ht="6" customHeight="1" x14ac:dyDescent="0.25">
      <c r="B13" s="89"/>
    </row>
    <row r="14" spans="2:3" ht="39" customHeight="1" x14ac:dyDescent="0.25">
      <c r="B14" s="122" t="s">
        <v>321</v>
      </c>
      <c r="C14" s="122"/>
    </row>
    <row r="15" spans="2:3" ht="19.5" customHeight="1" x14ac:dyDescent="0.25">
      <c r="B15" s="101" t="s">
        <v>315</v>
      </c>
      <c r="C15" s="102" t="s">
        <v>293</v>
      </c>
    </row>
    <row r="16" spans="2:3" ht="19.5" customHeight="1" x14ac:dyDescent="0.25">
      <c r="B16" s="101" t="s">
        <v>0</v>
      </c>
      <c r="C16" s="102" t="s">
        <v>294</v>
      </c>
    </row>
    <row r="17" spans="1:3" ht="19.5" customHeight="1" x14ac:dyDescent="0.25">
      <c r="B17" s="103" t="s">
        <v>316</v>
      </c>
      <c r="C17" s="104">
        <v>44424</v>
      </c>
    </row>
    <row r="18" spans="1:3" ht="22.5" customHeight="1" x14ac:dyDescent="0.25">
      <c r="B18" s="119"/>
      <c r="C18" s="119"/>
    </row>
    <row r="19" spans="1:3" ht="51.75" customHeight="1" x14ac:dyDescent="0.25">
      <c r="B19" s="105"/>
      <c r="C19" s="105"/>
    </row>
    <row r="20" spans="1:3" ht="19.5" customHeight="1" x14ac:dyDescent="0.25">
      <c r="B20" s="121" t="s">
        <v>322</v>
      </c>
      <c r="C20" s="121"/>
    </row>
    <row r="21" spans="1:3" ht="32.25" customHeight="1" x14ac:dyDescent="0.25">
      <c r="B21" s="117" t="s">
        <v>320</v>
      </c>
      <c r="C21" s="117"/>
    </row>
    <row r="22" spans="1:3" ht="23.25" customHeight="1" x14ac:dyDescent="0.25">
      <c r="B22" s="90"/>
    </row>
    <row r="23" spans="1:3" ht="27" customHeight="1" x14ac:dyDescent="0.25">
      <c r="B23" s="90"/>
    </row>
    <row r="24" spans="1:3" ht="29.25" customHeight="1" x14ac:dyDescent="0.25">
      <c r="A24" s="52"/>
      <c r="B24" s="91" t="s">
        <v>273</v>
      </c>
    </row>
    <row r="25" spans="1:3" ht="15" customHeight="1" x14ac:dyDescent="0.25">
      <c r="B25" s="92" t="s">
        <v>180</v>
      </c>
    </row>
    <row r="26" spans="1:3" ht="15" customHeight="1" x14ac:dyDescent="0.25">
      <c r="B26" s="92" t="s">
        <v>181</v>
      </c>
    </row>
    <row r="27" spans="1:3" ht="15" customHeight="1" x14ac:dyDescent="0.25">
      <c r="B27" s="93"/>
    </row>
    <row r="28" spans="1:3" ht="15" customHeight="1" x14ac:dyDescent="0.25">
      <c r="B28" s="94" t="s">
        <v>182</v>
      </c>
    </row>
    <row r="29" spans="1:3" ht="11.25" customHeight="1" x14ac:dyDescent="0.25">
      <c r="B29" s="93"/>
    </row>
    <row r="30" spans="1:3" ht="15" customHeight="1" x14ac:dyDescent="0.25">
      <c r="B30" s="95" t="s">
        <v>183</v>
      </c>
    </row>
    <row r="31" spans="1:3" ht="15" customHeight="1" x14ac:dyDescent="0.25">
      <c r="B31" s="95" t="s">
        <v>184</v>
      </c>
    </row>
    <row r="32" spans="1:3" ht="15" customHeight="1" x14ac:dyDescent="0.25">
      <c r="B32" s="96" t="s">
        <v>187</v>
      </c>
    </row>
    <row r="33" spans="2:3" ht="15" customHeight="1" x14ac:dyDescent="0.25">
      <c r="B33" s="97" t="s">
        <v>272</v>
      </c>
    </row>
    <row r="34" spans="2:3" s="61" customFormat="1" ht="15.75" customHeight="1" x14ac:dyDescent="0.25">
      <c r="B34" s="98" t="s">
        <v>185</v>
      </c>
      <c r="C34" s="99"/>
    </row>
    <row r="35" spans="2:3" ht="15" customHeight="1" x14ac:dyDescent="0.25">
      <c r="B35" s="100" t="s">
        <v>186</v>
      </c>
    </row>
    <row r="36" spans="2:3" ht="15" customHeight="1" x14ac:dyDescent="0.25"/>
    <row r="37" spans="2:3" ht="15" customHeight="1" x14ac:dyDescent="0.25"/>
    <row r="38" spans="2:3" ht="15" customHeight="1" x14ac:dyDescent="0.25"/>
    <row r="39" spans="2:3" ht="15" customHeight="1" x14ac:dyDescent="0.25"/>
    <row r="40" spans="2:3" ht="15" customHeight="1" x14ac:dyDescent="0.25"/>
    <row r="41" spans="2:3" ht="15" customHeight="1" x14ac:dyDescent="0.25"/>
    <row r="42" spans="2:3" ht="15" customHeight="1" x14ac:dyDescent="0.25"/>
    <row r="43" spans="2:3" ht="15" customHeight="1" x14ac:dyDescent="0.25"/>
  </sheetData>
  <sheetProtection algorithmName="SHA-512" hashValue="ZqFdggMRMGK5gAUqpgFlceLRSC0dkfj2v7ORotazKWwvtqdzRsdlmYTNlw8dy+7do8IUGTzRUJzuTdTmDCaRRg==" saltValue="Emz6Kci2/pU7uAgGYWJoaQ==" spinCount="100000" sheet="1" objects="1" scenarios="1" selectLockedCells="1"/>
  <mergeCells count="12">
    <mergeCell ref="B9:C9"/>
    <mergeCell ref="B21:C21"/>
    <mergeCell ref="B2:C2"/>
    <mergeCell ref="B4:C4"/>
    <mergeCell ref="B6:C6"/>
    <mergeCell ref="B7:C7"/>
    <mergeCell ref="B8:C8"/>
    <mergeCell ref="B18:C18"/>
    <mergeCell ref="B10:C10"/>
    <mergeCell ref="B12:C12"/>
    <mergeCell ref="B20:C20"/>
    <mergeCell ref="B14:C14"/>
  </mergeCells>
  <hyperlinks>
    <hyperlink ref="B32" r:id="rId1" xr:uid="{319CF8AC-F421-4FC5-8D6E-B76987E022B6}"/>
    <hyperlink ref="B33" r:id="rId2" xr:uid="{01E13AA6-433F-4220-95A9-2A3E3FCEEDEB}"/>
    <hyperlink ref="B35" r:id="rId3" display="https://proneu-group.com/datenschutzerklarung" xr:uid="{49939077-4536-4374-BA2B-0B71AD0F26BB}"/>
  </hyperlinks>
  <pageMargins left="0.7" right="0.17" top="0.4" bottom="0.27" header="0.12" footer="0.2"/>
  <pageSetup paperSize="9" orientation="portrait" horizontalDpi="4294967293" verticalDpi="0"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553564-A534-406A-B625-57B1CDB87702}">
  <sheetPr>
    <pageSetUpPr fitToPage="1"/>
  </sheetPr>
  <dimension ref="C2:R73"/>
  <sheetViews>
    <sheetView zoomScale="70" zoomScaleNormal="70" workbookViewId="0">
      <selection activeCell="M31" sqref="M31"/>
    </sheetView>
  </sheetViews>
  <sheetFormatPr baseColWidth="10" defaultRowHeight="15" x14ac:dyDescent="0.25"/>
  <cols>
    <col min="1" max="3" width="11.42578125" style="27"/>
    <col min="4" max="4" width="55" style="28" customWidth="1"/>
    <col min="5" max="5" width="11.42578125" style="28"/>
    <col min="6" max="6" width="20" style="28" customWidth="1"/>
    <col min="7" max="7" width="11.42578125" style="28"/>
    <col min="8" max="16384" width="11.42578125" style="27"/>
  </cols>
  <sheetData>
    <row r="2" spans="3:5" ht="4.5" customHeight="1" x14ac:dyDescent="0.25"/>
    <row r="3" spans="3:5" ht="20.25" customHeight="1" x14ac:dyDescent="0.25">
      <c r="C3" s="29"/>
    </row>
    <row r="4" spans="3:5" ht="8.1" customHeight="1" x14ac:dyDescent="0.25">
      <c r="C4" s="125" t="s">
        <v>21</v>
      </c>
      <c r="D4" s="30" t="s">
        <v>94</v>
      </c>
      <c r="E4" s="30" t="str">
        <f>Auswertung_je_Bereich!E8</f>
        <v/>
      </c>
    </row>
    <row r="5" spans="3:5" ht="8.1" customHeight="1" x14ac:dyDescent="0.25">
      <c r="C5" s="125"/>
      <c r="D5" s="30" t="s">
        <v>95</v>
      </c>
      <c r="E5" s="30" t="str">
        <f>Auswertung_je_Bereich!E9</f>
        <v/>
      </c>
    </row>
    <row r="6" spans="3:5" ht="8.1" customHeight="1" x14ac:dyDescent="0.25">
      <c r="C6" s="125"/>
      <c r="D6" s="30" t="s">
        <v>96</v>
      </c>
      <c r="E6" s="30" t="str">
        <f>Auswertung_je_Bereich!E10</f>
        <v/>
      </c>
    </row>
    <row r="7" spans="3:5" ht="8.1" customHeight="1" x14ac:dyDescent="0.25">
      <c r="C7" s="125"/>
      <c r="D7" s="31" t="s">
        <v>97</v>
      </c>
      <c r="E7" s="30" t="str">
        <f>Auswertung_je_Bereich!E11</f>
        <v/>
      </c>
    </row>
    <row r="8" spans="3:5" ht="8.1" customHeight="1" x14ac:dyDescent="0.25">
      <c r="C8" s="125"/>
      <c r="D8" s="31" t="s">
        <v>98</v>
      </c>
      <c r="E8" s="30" t="str">
        <f>Auswertung_je_Bereich!E12</f>
        <v/>
      </c>
    </row>
    <row r="9" spans="3:5" ht="8.1" customHeight="1" x14ac:dyDescent="0.25">
      <c r="C9" s="125"/>
      <c r="D9" s="31" t="s">
        <v>99</v>
      </c>
      <c r="E9" s="30" t="str">
        <f>Auswertung_je_Bereich!E13</f>
        <v/>
      </c>
    </row>
    <row r="10" spans="3:5" ht="8.1" customHeight="1" x14ac:dyDescent="0.25">
      <c r="C10" s="125"/>
      <c r="D10" s="31" t="s">
        <v>100</v>
      </c>
      <c r="E10" s="30" t="str">
        <f>Auswertung_je_Bereich!E14</f>
        <v/>
      </c>
    </row>
    <row r="11" spans="3:5" ht="8.1" customHeight="1" x14ac:dyDescent="0.25">
      <c r="C11" s="125" t="s">
        <v>38</v>
      </c>
      <c r="D11" s="30" t="s">
        <v>101</v>
      </c>
      <c r="E11" s="30" t="str">
        <f>Auswertung_je_Bereich!D22</f>
        <v/>
      </c>
    </row>
    <row r="12" spans="3:5" ht="8.1" customHeight="1" x14ac:dyDescent="0.25">
      <c r="C12" s="125"/>
      <c r="D12" s="30" t="s">
        <v>102</v>
      </c>
      <c r="E12" s="30" t="str">
        <f>Auswertung_je_Bereich!D23</f>
        <v/>
      </c>
    </row>
    <row r="13" spans="3:5" ht="8.1" customHeight="1" x14ac:dyDescent="0.25">
      <c r="C13" s="125"/>
      <c r="D13" s="30" t="s">
        <v>103</v>
      </c>
      <c r="E13" s="30" t="str">
        <f>Auswertung_je_Bereich!D24</f>
        <v/>
      </c>
    </row>
    <row r="14" spans="3:5" ht="8.1" customHeight="1" x14ac:dyDescent="0.25">
      <c r="C14" s="125"/>
      <c r="D14" s="30" t="s">
        <v>104</v>
      </c>
      <c r="E14" s="30" t="str">
        <f>Auswertung_je_Bereich!D25</f>
        <v/>
      </c>
    </row>
    <row r="15" spans="3:5" ht="8.1" customHeight="1" x14ac:dyDescent="0.25">
      <c r="C15" s="125"/>
      <c r="D15" s="30" t="s">
        <v>105</v>
      </c>
      <c r="E15" s="30" t="str">
        <f>Auswertung_je_Bereich!D26</f>
        <v/>
      </c>
    </row>
    <row r="16" spans="3:5" ht="8.1" customHeight="1" x14ac:dyDescent="0.25">
      <c r="C16" s="125"/>
      <c r="D16" s="31" t="s">
        <v>106</v>
      </c>
      <c r="E16" s="30" t="str">
        <f>Auswertung_je_Bereich!D27</f>
        <v/>
      </c>
    </row>
    <row r="17" spans="3:7" ht="8.1" customHeight="1" x14ac:dyDescent="0.25">
      <c r="C17" s="125"/>
      <c r="D17" s="30" t="s">
        <v>107</v>
      </c>
      <c r="E17" s="30" t="str">
        <f>Auswertung_je_Bereich!D28</f>
        <v/>
      </c>
    </row>
    <row r="18" spans="3:7" ht="8.1" customHeight="1" x14ac:dyDescent="0.25">
      <c r="C18" s="124" t="s">
        <v>64</v>
      </c>
      <c r="D18" s="30" t="s">
        <v>108</v>
      </c>
      <c r="E18" s="30" t="str">
        <f>Auswertung_je_Bereich!L22</f>
        <v/>
      </c>
    </row>
    <row r="19" spans="3:7" ht="8.1" customHeight="1" x14ac:dyDescent="0.25">
      <c r="C19" s="124" t="s">
        <v>58</v>
      </c>
      <c r="D19" s="30" t="s">
        <v>109</v>
      </c>
      <c r="E19" s="30" t="str">
        <f>Auswertung_je_Bereich!L23</f>
        <v/>
      </c>
    </row>
    <row r="20" spans="3:7" ht="8.1" customHeight="1" x14ac:dyDescent="0.25">
      <c r="C20" s="124" t="s">
        <v>59</v>
      </c>
      <c r="D20" s="30" t="s">
        <v>110</v>
      </c>
      <c r="E20" s="30" t="str">
        <f>Auswertung_je_Bereich!L24</f>
        <v/>
      </c>
    </row>
    <row r="21" spans="3:7" ht="8.1" customHeight="1" x14ac:dyDescent="0.25">
      <c r="C21" s="124" t="s">
        <v>60</v>
      </c>
      <c r="D21" s="30" t="s">
        <v>111</v>
      </c>
      <c r="E21" s="30" t="str">
        <f>Auswertung_je_Bereich!L25</f>
        <v/>
      </c>
    </row>
    <row r="22" spans="3:7" ht="8.1" customHeight="1" x14ac:dyDescent="0.25">
      <c r="C22" s="124" t="s">
        <v>61</v>
      </c>
      <c r="D22" s="30" t="s">
        <v>112</v>
      </c>
      <c r="E22" s="30" t="str">
        <f>Auswertung_je_Bereich!L26</f>
        <v/>
      </c>
    </row>
    <row r="23" spans="3:7" ht="8.1" customHeight="1" x14ac:dyDescent="0.25">
      <c r="C23" s="124" t="s">
        <v>62</v>
      </c>
      <c r="D23" s="30" t="s">
        <v>113</v>
      </c>
      <c r="E23" s="30" t="str">
        <f>Auswertung_je_Bereich!L27</f>
        <v/>
      </c>
    </row>
    <row r="24" spans="3:7" ht="8.1" customHeight="1" x14ac:dyDescent="0.25">
      <c r="C24" s="124" t="s">
        <v>63</v>
      </c>
      <c r="D24" s="30" t="s">
        <v>114</v>
      </c>
      <c r="E24" s="30" t="str">
        <f>Auswertung_je_Bereich!L28</f>
        <v/>
      </c>
    </row>
    <row r="25" spans="3:7" ht="8.1" customHeight="1" x14ac:dyDescent="0.25">
      <c r="C25" s="124" t="s">
        <v>65</v>
      </c>
      <c r="D25" s="30" t="s">
        <v>115</v>
      </c>
      <c r="E25" s="30" t="str">
        <f>Auswertung_je_Bereich!L8</f>
        <v/>
      </c>
    </row>
    <row r="26" spans="3:7" ht="8.1" customHeight="1" x14ac:dyDescent="0.25">
      <c r="C26" s="124" t="s">
        <v>58</v>
      </c>
      <c r="D26" s="30" t="s">
        <v>116</v>
      </c>
      <c r="E26" s="30" t="str">
        <f>Auswertung_je_Bereich!L9</f>
        <v/>
      </c>
    </row>
    <row r="27" spans="3:7" ht="8.1" customHeight="1" x14ac:dyDescent="0.25">
      <c r="C27" s="124" t="s">
        <v>59</v>
      </c>
      <c r="D27" s="30" t="s">
        <v>117</v>
      </c>
      <c r="E27" s="30" t="str">
        <f>Auswertung_je_Bereich!L10</f>
        <v/>
      </c>
    </row>
    <row r="28" spans="3:7" ht="8.1" customHeight="1" x14ac:dyDescent="0.25">
      <c r="C28" s="124" t="s">
        <v>60</v>
      </c>
      <c r="D28" s="31" t="s">
        <v>118</v>
      </c>
      <c r="E28" s="30" t="str">
        <f>Auswertung_je_Bereich!L11</f>
        <v/>
      </c>
    </row>
    <row r="29" spans="3:7" ht="8.1" customHeight="1" x14ac:dyDescent="0.25">
      <c r="C29" s="124" t="s">
        <v>42</v>
      </c>
      <c r="D29" s="30" t="s">
        <v>119</v>
      </c>
      <c r="E29" s="30" t="str">
        <f>Auswertung_je_Bereich!L12</f>
        <v/>
      </c>
      <c r="F29" s="30"/>
      <c r="G29" s="30"/>
    </row>
    <row r="30" spans="3:7" ht="8.1" customHeight="1" x14ac:dyDescent="0.25">
      <c r="C30" s="124" t="s">
        <v>58</v>
      </c>
      <c r="D30" s="30" t="s">
        <v>120</v>
      </c>
      <c r="E30" s="30" t="str">
        <f>Auswertung_je_Bereich!L13</f>
        <v/>
      </c>
      <c r="F30" s="30"/>
      <c r="G30" s="30"/>
    </row>
    <row r="31" spans="3:7" ht="8.1" customHeight="1" x14ac:dyDescent="0.25">
      <c r="C31" s="124" t="s">
        <v>59</v>
      </c>
      <c r="D31" s="30" t="s">
        <v>121</v>
      </c>
      <c r="E31" s="30" t="str">
        <f>Auswertung_je_Bereich!L14</f>
        <v/>
      </c>
      <c r="F31" s="30"/>
      <c r="G31" s="30"/>
    </row>
    <row r="32" spans="3:7" ht="8.1" customHeight="1" x14ac:dyDescent="0.25">
      <c r="C32" s="124" t="s">
        <v>60</v>
      </c>
      <c r="D32" s="32" t="s">
        <v>89</v>
      </c>
      <c r="E32" s="30" t="str">
        <f>Auswertung_je_Bereich!H21</f>
        <v/>
      </c>
    </row>
    <row r="33" spans="3:5" ht="8.1" customHeight="1" x14ac:dyDescent="0.25">
      <c r="C33" s="124" t="s">
        <v>61</v>
      </c>
      <c r="D33" s="32" t="s">
        <v>90</v>
      </c>
      <c r="E33" s="30" t="str">
        <f>Auswertung_je_Bereich!H22</f>
        <v/>
      </c>
    </row>
    <row r="34" spans="3:5" ht="8.1" customHeight="1" x14ac:dyDescent="0.25">
      <c r="C34" s="124" t="s">
        <v>62</v>
      </c>
      <c r="D34" s="32" t="s">
        <v>91</v>
      </c>
      <c r="E34" s="30" t="str">
        <f>Auswertung_je_Bereich!H23</f>
        <v/>
      </c>
    </row>
    <row r="35" spans="3:5" ht="8.1" customHeight="1" x14ac:dyDescent="0.25">
      <c r="C35" s="124" t="s">
        <v>63</v>
      </c>
      <c r="D35" s="30" t="s">
        <v>92</v>
      </c>
      <c r="E35" s="30" t="str">
        <f>Auswertung_je_Bereich!H24</f>
        <v/>
      </c>
    </row>
    <row r="36" spans="3:5" ht="8.1" customHeight="1" x14ac:dyDescent="0.25">
      <c r="D36" s="30" t="s">
        <v>93</v>
      </c>
      <c r="E36" s="30" t="str">
        <f>Auswertung_je_Bereich!H25</f>
        <v/>
      </c>
    </row>
    <row r="37" spans="3:5" ht="8.1" customHeight="1" x14ac:dyDescent="0.25">
      <c r="D37" s="30" t="s">
        <v>88</v>
      </c>
      <c r="E37" s="30" t="str">
        <f>Auswertung_je_Bereich!H26</f>
        <v/>
      </c>
    </row>
    <row r="38" spans="3:5" ht="8.1" customHeight="1" x14ac:dyDescent="0.25">
      <c r="D38" s="30" t="s">
        <v>87</v>
      </c>
      <c r="E38" s="30" t="str">
        <f>Auswertung_je_Bereich!H27</f>
        <v/>
      </c>
    </row>
    <row r="39" spans="3:5" ht="20.25" customHeight="1" x14ac:dyDescent="0.25">
      <c r="E39" s="30"/>
    </row>
    <row r="40" spans="3:5" ht="20.25" customHeight="1" x14ac:dyDescent="0.25"/>
    <row r="72" spans="14:18" x14ac:dyDescent="0.25">
      <c r="N72" s="123"/>
      <c r="O72" s="123"/>
      <c r="P72" s="123"/>
      <c r="Q72" s="123"/>
      <c r="R72" s="123"/>
    </row>
    <row r="73" spans="14:18" x14ac:dyDescent="0.25">
      <c r="N73" s="123"/>
      <c r="O73" s="123"/>
      <c r="P73" s="123"/>
      <c r="Q73" s="123"/>
      <c r="R73" s="123"/>
    </row>
  </sheetData>
  <sheetProtection selectLockedCells="1"/>
  <mergeCells count="6">
    <mergeCell ref="N72:R73"/>
    <mergeCell ref="C25:C28"/>
    <mergeCell ref="C29:C35"/>
    <mergeCell ref="C4:C10"/>
    <mergeCell ref="C11:C17"/>
    <mergeCell ref="C18:C24"/>
  </mergeCells>
  <printOptions horizontalCentered="1" verticalCentered="1"/>
  <pageMargins left="0.15748031496062992" right="0.11811023622047245" top="0.70866141732283472" bottom="0.67" header="0.11811023622047245" footer="0.11811023622047245"/>
  <pageSetup paperSize="9" scale="85" orientation="landscape" horizontalDpi="4294967293" verticalDpi="0" r:id="rId1"/>
  <headerFooter>
    <oddHeader>&amp;C&amp;"-,Fett"&amp;20Unternehmensübersicht
aller 5 Erfolgsfaktoren&amp;R&amp;G</oddHeader>
    <oddFooter>&amp;LDipl.Ing.(FH) Hubertus Hüttenschmidt&amp;C&amp;"-,Fett"&amp;12&amp;K04+000Je kleiner die Fläche, desto besser
ist Ihr Unternehmen entwickelt!&amp;RDruckdatum:
&amp;D</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B5351-504B-4598-982E-4ACFD9854A23}">
  <sheetPr>
    <pageSetUpPr fitToPage="1"/>
  </sheetPr>
  <dimension ref="A1:AS44"/>
  <sheetViews>
    <sheetView showGridLines="0" zoomScale="80" zoomScaleNormal="80" zoomScaleSheetLayoutView="70" zoomScalePageLayoutView="70" workbookViewId="0">
      <pane xSplit="2" ySplit="3" topLeftCell="C4" activePane="bottomRight" state="frozen"/>
      <selection activeCell="B21" sqref="B21:C21"/>
      <selection pane="topRight" activeCell="B21" sqref="B21:C21"/>
      <selection pane="bottomLeft" activeCell="B21" sqref="B21:C21"/>
      <selection pane="bottomRight" activeCell="H25" sqref="H25"/>
    </sheetView>
  </sheetViews>
  <sheetFormatPr baseColWidth="10" defaultRowHeight="15" x14ac:dyDescent="0.25"/>
  <cols>
    <col min="1" max="1" width="30.85546875" style="3" customWidth="1"/>
    <col min="2" max="2" width="0.42578125" style="6" customWidth="1"/>
    <col min="3" max="3" width="23.7109375" style="6" customWidth="1"/>
    <col min="4" max="4" width="1.7109375" style="6" customWidth="1"/>
    <col min="5" max="6" width="0.42578125" style="6" customWidth="1"/>
    <col min="7" max="7" width="23.7109375" style="6" customWidth="1"/>
    <col min="8" max="8" width="1.7109375" style="6" customWidth="1"/>
    <col min="9" max="10" width="0.42578125" style="6" customWidth="1"/>
    <col min="11" max="11" width="23.7109375" style="6" customWidth="1"/>
    <col min="12" max="12" width="1.7109375" style="6" customWidth="1"/>
    <col min="13" max="14" width="0.42578125" style="6" customWidth="1"/>
    <col min="15" max="15" width="23.7109375" style="6" customWidth="1"/>
    <col min="16" max="16" width="1.7109375" style="6" customWidth="1"/>
    <col min="17" max="17" width="0.28515625" style="6" customWidth="1"/>
    <col min="18" max="18" width="0.42578125" style="6" customWidth="1"/>
    <col min="19" max="19" width="23.7109375" style="6" customWidth="1"/>
    <col min="20" max="20" width="1.7109375" style="6" customWidth="1"/>
    <col min="21" max="22" width="0.42578125" style="6" customWidth="1"/>
    <col min="23" max="23" width="23.7109375" style="6" customWidth="1"/>
    <col min="24" max="24" width="1.7109375" style="6" customWidth="1"/>
    <col min="25" max="26" width="0.42578125" style="6" customWidth="1"/>
    <col min="27" max="27" width="2" style="20" customWidth="1"/>
    <col min="28" max="28" width="1" style="20" customWidth="1"/>
    <col min="29" max="33" width="3.85546875" style="147" customWidth="1"/>
    <col min="34" max="34" width="5.85546875" style="147" customWidth="1"/>
    <col min="35" max="35" width="14" style="150" customWidth="1"/>
    <col min="36" max="36" width="7.28515625" style="150" customWidth="1"/>
    <col min="37" max="37" width="9" style="20" customWidth="1"/>
    <col min="38" max="39" width="11.42578125" style="57"/>
    <col min="40" max="16384" width="11.42578125" style="4"/>
  </cols>
  <sheetData>
    <row r="1" spans="1:45" ht="23.25" customHeight="1" x14ac:dyDescent="0.25">
      <c r="A1" s="11" t="s">
        <v>20</v>
      </c>
      <c r="B1" s="5"/>
      <c r="C1" s="129" t="s">
        <v>21</v>
      </c>
      <c r="D1" s="134" t="str">
        <f>IF(OR(AI5&lt;&gt;1,AI9&lt;&gt;1,AI13&lt;&gt;1,AI17&lt;&gt;1,AI21&lt;&gt;1,AI25&lt;&gt;1,AI29&lt;&gt;1),"",IF(AND(AH5=100,AH9=100,AH13=100,AH17=100,AH21=100,AH25=100,AH29=100),"Herzlichen Glückwunsch!",AVERAGE(AH5:AH29)))</f>
        <v/>
      </c>
      <c r="E1" s="134"/>
      <c r="F1" s="134"/>
      <c r="G1" s="134"/>
      <c r="H1" s="134"/>
      <c r="I1" s="134"/>
      <c r="J1" s="134"/>
      <c r="K1" s="134"/>
      <c r="L1" s="134"/>
      <c r="M1" s="134"/>
      <c r="N1" s="134"/>
      <c r="O1" s="35" t="str">
        <f>IF('Analyse-Beschreibung'!C15="","Name, Vorname:",'Analyse-Beschreibung'!C15)</f>
        <v>Frank Mustermann</v>
      </c>
      <c r="P1" s="34"/>
      <c r="Q1" s="34"/>
      <c r="R1" s="34"/>
      <c r="S1" s="130" t="str">
        <f>IF('Analyse-Beschreibung'!C16="","Firma:",'Analyse-Beschreibung'!C16)</f>
        <v>Musterfirma GmbH</v>
      </c>
      <c r="T1" s="130"/>
      <c r="U1" s="130"/>
      <c r="V1" s="130"/>
      <c r="W1" s="13"/>
      <c r="X1" s="5"/>
      <c r="Y1" s="5"/>
      <c r="Z1" s="5"/>
      <c r="AB1" s="106"/>
      <c r="AC1" s="146"/>
      <c r="AD1" s="146"/>
      <c r="AE1" s="146"/>
      <c r="AF1" s="146"/>
      <c r="AG1" s="146"/>
      <c r="AH1" s="146"/>
      <c r="AI1" s="20"/>
      <c r="AK1" s="106"/>
      <c r="AL1" s="75"/>
    </row>
    <row r="2" spans="1:45" ht="23.25" customHeight="1" x14ac:dyDescent="0.25">
      <c r="A2" s="36">
        <f>IF('Analyse-Beschreibung'!C17="","Datum:",'Analyse-Beschreibung'!C17)</f>
        <v>44424</v>
      </c>
      <c r="B2" s="20"/>
      <c r="C2" s="129"/>
      <c r="D2" s="135" t="str">
        <f>IF(D1="","",IF(D1="Herzlichen Glückwunsch!","Sie sind sehr gut Aufgestellt!","von 100 Punkten"))</f>
        <v/>
      </c>
      <c r="E2" s="135"/>
      <c r="F2" s="135"/>
      <c r="G2" s="135"/>
      <c r="H2" s="135"/>
      <c r="I2" s="135"/>
      <c r="J2" s="135"/>
      <c r="K2" s="135"/>
      <c r="L2" s="135"/>
      <c r="M2" s="135"/>
      <c r="N2" s="135"/>
      <c r="O2" s="126" t="str">
        <f>IF(OR(A5&lt;&gt;"Gut gemacht, nächste Zeile",A9&lt;&gt;"Gut gemacht, nächste Zeile",A13&lt;&gt;"Gut gemacht, nächste Zeile",A17&lt;&gt;"Gut gemacht, nächste Zeile",A21&lt;&gt;"Gut gemacht, nächste Zeile",A25&lt;&gt;"Gut gemacht, nächste Zeile",A29&lt;&gt;"Gut gemacht, nächste Zeile"),"Bitte jede Zeile nur 1x makieren!","")</f>
        <v>Bitte jede Zeile nur 1x makieren!</v>
      </c>
      <c r="P2" s="126"/>
      <c r="Q2" s="126"/>
      <c r="R2" s="126"/>
      <c r="S2" s="126"/>
      <c r="T2" s="126"/>
      <c r="U2" s="20"/>
      <c r="V2" s="20"/>
      <c r="W2" s="13"/>
      <c r="X2" s="20"/>
      <c r="Y2" s="20"/>
      <c r="Z2" s="20"/>
      <c r="AA2" s="106"/>
      <c r="AB2" s="106"/>
      <c r="AC2" s="146"/>
      <c r="AD2" s="146"/>
      <c r="AE2" s="146"/>
      <c r="AF2" s="146"/>
      <c r="AG2" s="146"/>
      <c r="AH2" s="146"/>
      <c r="AK2" s="106"/>
      <c r="AL2" s="75"/>
    </row>
    <row r="3" spans="1:45" ht="16.5" customHeight="1" x14ac:dyDescent="0.25">
      <c r="C3" s="127" t="str">
        <f>IF(O2="","","Lesen Sie jedes Handlungsfeld von links nach rechts durch. Kreuzen Sie in jeder Zeile das Kästchen an, das Ihre Situation am Besten beschreibt.")</f>
        <v>Lesen Sie jedes Handlungsfeld von links nach rechts durch. Kreuzen Sie in jeder Zeile das Kästchen an, das Ihre Situation am Besten beschreibt.</v>
      </c>
      <c r="D3" s="127"/>
      <c r="E3" s="127"/>
      <c r="F3" s="127"/>
      <c r="G3" s="127"/>
      <c r="H3" s="127"/>
      <c r="I3" s="127"/>
      <c r="J3" s="127"/>
      <c r="K3" s="127"/>
      <c r="L3" s="127"/>
      <c r="M3" s="127"/>
      <c r="N3" s="127"/>
      <c r="O3" s="127"/>
      <c r="P3" s="127"/>
      <c r="Q3" s="127"/>
      <c r="R3" s="127"/>
      <c r="S3" s="127"/>
      <c r="T3" s="127"/>
      <c r="U3" s="127"/>
      <c r="V3" s="127"/>
      <c r="W3" s="127"/>
      <c r="X3" s="127"/>
    </row>
    <row r="4" spans="1:45" ht="78" customHeight="1" x14ac:dyDescent="0.25">
      <c r="A4" s="42" t="s">
        <v>295</v>
      </c>
      <c r="B4" s="7"/>
      <c r="C4" s="131" t="s">
        <v>189</v>
      </c>
      <c r="D4" s="132"/>
      <c r="E4" s="133"/>
      <c r="F4" s="79"/>
      <c r="G4" s="131" t="s">
        <v>23</v>
      </c>
      <c r="H4" s="132"/>
      <c r="I4" s="133"/>
      <c r="J4" s="79"/>
      <c r="K4" s="131" t="s">
        <v>191</v>
      </c>
      <c r="L4" s="132"/>
      <c r="M4" s="133"/>
      <c r="N4" s="79"/>
      <c r="O4" s="131" t="s">
        <v>25</v>
      </c>
      <c r="P4" s="132"/>
      <c r="Q4" s="133"/>
      <c r="R4" s="79"/>
      <c r="S4" s="131" t="s">
        <v>39</v>
      </c>
      <c r="T4" s="132"/>
      <c r="U4" s="133"/>
      <c r="V4" s="79"/>
      <c r="W4" s="131" t="s">
        <v>26</v>
      </c>
      <c r="X4" s="132"/>
      <c r="Y4" s="133"/>
      <c r="Z4" s="7"/>
      <c r="AK4" s="151"/>
      <c r="AL4" s="149"/>
      <c r="AM4" s="149"/>
      <c r="AN4" s="149"/>
      <c r="AO4" s="149"/>
      <c r="AP4" s="149"/>
      <c r="AQ4" s="149"/>
      <c r="AR4" s="149"/>
      <c r="AS4" s="149"/>
    </row>
    <row r="5" spans="1:45" s="16" customFormat="1" ht="12" customHeight="1" x14ac:dyDescent="0.25">
      <c r="A5" s="65" t="str">
        <f>IF(COUNTA(D5,H5,L5,P5,T5,X5)=1,"Gut gemacht, nächste Zeile",IF(COUNTA(D5,H5,L5,P5,T5,X5)&gt;1,"Nur ein Feld ankreuzen!","Bitte ein Feld ankreuzen!"))</f>
        <v>Bitte ein Feld ankreuzen!</v>
      </c>
      <c r="B5" s="17"/>
      <c r="C5" s="66"/>
      <c r="D5" s="71"/>
      <c r="E5" s="67"/>
      <c r="F5" s="44"/>
      <c r="G5" s="66"/>
      <c r="H5" s="71"/>
      <c r="I5" s="72"/>
      <c r="J5" s="44"/>
      <c r="K5" s="66"/>
      <c r="L5" s="71"/>
      <c r="M5" s="67"/>
      <c r="N5" s="44"/>
      <c r="O5" s="66"/>
      <c r="P5" s="71"/>
      <c r="Q5" s="67"/>
      <c r="R5" s="44"/>
      <c r="S5" s="66"/>
      <c r="T5" s="71"/>
      <c r="U5" s="67"/>
      <c r="V5" s="44"/>
      <c r="W5" s="66"/>
      <c r="X5" s="71"/>
      <c r="Y5" s="67"/>
      <c r="Z5" s="17"/>
      <c r="AA5" s="107"/>
      <c r="AB5" s="107" t="str">
        <f>IF($D5&lt;&gt;"",100/6*1,"")</f>
        <v/>
      </c>
      <c r="AC5" s="148" t="str">
        <f>IF($H5&lt;&gt;"",100/6*2,"")</f>
        <v/>
      </c>
      <c r="AD5" s="148" t="str">
        <f>IF($L5&lt;&gt;"",100/6*3,"")</f>
        <v/>
      </c>
      <c r="AE5" s="148" t="str">
        <f>IF($P5&lt;&gt;"",100/6*4,"")</f>
        <v/>
      </c>
      <c r="AF5" s="148" t="str">
        <f>IF($T5&lt;&gt;"",100/6*5,"")</f>
        <v/>
      </c>
      <c r="AG5" s="148" t="str">
        <f>IF($X5&lt;&gt;"",100/6*6,"")</f>
        <v/>
      </c>
      <c r="AH5" s="148" t="str">
        <f>IF(COUNTA(D5,H5,L5,P5,T5,X5)=0,"",SUM(AB5:AG5)/COUNTA(D5,H5,L5,P5,T5,X5))</f>
        <v/>
      </c>
      <c r="AI5" s="150">
        <f>COUNTA(D5,H5,L5,P5,T5,X5)</f>
        <v>0</v>
      </c>
      <c r="AJ5" s="150"/>
      <c r="AK5" s="107"/>
      <c r="AL5" s="58"/>
      <c r="AM5" s="58"/>
    </row>
    <row r="6" spans="1:45" ht="3.75" customHeight="1" x14ac:dyDescent="0.25">
      <c r="A6" s="2"/>
      <c r="B6" s="1"/>
      <c r="C6" s="48"/>
      <c r="D6" s="49"/>
      <c r="E6" s="50"/>
      <c r="F6" s="51"/>
      <c r="G6" s="48"/>
      <c r="H6" s="49"/>
      <c r="I6" s="50"/>
      <c r="J6" s="51"/>
      <c r="K6" s="48"/>
      <c r="L6" s="49"/>
      <c r="M6" s="50"/>
      <c r="N6" s="51"/>
      <c r="O6" s="48"/>
      <c r="P6" s="49"/>
      <c r="Q6" s="50"/>
      <c r="R6" s="51"/>
      <c r="S6" s="48"/>
      <c r="T6" s="49"/>
      <c r="U6" s="50"/>
      <c r="V6" s="51"/>
      <c r="W6" s="48"/>
      <c r="X6" s="49"/>
      <c r="Y6" s="50"/>
      <c r="Z6" s="1"/>
    </row>
    <row r="7" spans="1:45" ht="3.75" customHeight="1" x14ac:dyDescent="0.25">
      <c r="C7" s="51"/>
      <c r="D7" s="51"/>
      <c r="E7" s="51"/>
      <c r="F7" s="51"/>
      <c r="G7" s="51"/>
      <c r="H7" s="51"/>
      <c r="I7" s="51"/>
      <c r="J7" s="51"/>
      <c r="K7" s="51"/>
      <c r="L7" s="51"/>
      <c r="M7" s="51"/>
      <c r="N7" s="51"/>
      <c r="O7" s="51"/>
      <c r="P7" s="51"/>
      <c r="Q7" s="51"/>
      <c r="R7" s="51"/>
      <c r="S7" s="51"/>
      <c r="T7" s="51"/>
      <c r="U7" s="51"/>
      <c r="V7" s="51"/>
      <c r="W7" s="51"/>
      <c r="X7" s="51"/>
      <c r="Y7" s="51"/>
    </row>
    <row r="8" spans="1:45" ht="78" customHeight="1" x14ac:dyDescent="0.25">
      <c r="A8" s="42" t="s">
        <v>298</v>
      </c>
      <c r="B8" s="7"/>
      <c r="C8" s="131" t="s">
        <v>194</v>
      </c>
      <c r="D8" s="132"/>
      <c r="E8" s="133"/>
      <c r="F8" s="79"/>
      <c r="G8" s="131" t="s">
        <v>133</v>
      </c>
      <c r="H8" s="132"/>
      <c r="I8" s="133"/>
      <c r="J8" s="79"/>
      <c r="K8" s="131" t="s">
        <v>192</v>
      </c>
      <c r="L8" s="132"/>
      <c r="M8" s="133"/>
      <c r="N8" s="79"/>
      <c r="O8" s="131" t="s">
        <v>27</v>
      </c>
      <c r="P8" s="132"/>
      <c r="Q8" s="133"/>
      <c r="R8" s="79"/>
      <c r="S8" s="131" t="s">
        <v>195</v>
      </c>
      <c r="T8" s="132"/>
      <c r="U8" s="133"/>
      <c r="V8" s="79"/>
      <c r="W8" s="131" t="s">
        <v>138</v>
      </c>
      <c r="X8" s="132"/>
      <c r="Y8" s="133"/>
      <c r="Z8" s="7"/>
    </row>
    <row r="9" spans="1:45" s="16" customFormat="1" ht="12" customHeight="1" x14ac:dyDescent="0.25">
      <c r="A9" s="65" t="str">
        <f>IF(COUNTA(D9,H9,L9,P9,T9,X9)=1,"Gut gemacht, nächste Zeile",IF(COUNTA(D9,H9,L9,P9,T9,X9)&gt;1,"Nur ein Feld ankreuzen!","Bitte ein Feld ankreuzen!"))</f>
        <v>Bitte ein Feld ankreuzen!</v>
      </c>
      <c r="B9" s="17"/>
      <c r="C9" s="66"/>
      <c r="D9" s="71"/>
      <c r="E9" s="67"/>
      <c r="F9" s="44"/>
      <c r="G9" s="66"/>
      <c r="H9" s="71"/>
      <c r="I9" s="67"/>
      <c r="J9" s="44"/>
      <c r="K9" s="66"/>
      <c r="L9" s="71"/>
      <c r="M9" s="67"/>
      <c r="N9" s="44"/>
      <c r="O9" s="66"/>
      <c r="P9" s="71"/>
      <c r="Q9" s="67"/>
      <c r="R9" s="44"/>
      <c r="S9" s="66"/>
      <c r="T9" s="71"/>
      <c r="U9" s="67"/>
      <c r="V9" s="44"/>
      <c r="W9" s="66"/>
      <c r="X9" s="71"/>
      <c r="Y9" s="67"/>
      <c r="Z9" s="17"/>
      <c r="AA9" s="107"/>
      <c r="AB9" s="107" t="str">
        <f>IF($D9&lt;&gt;"",100/6*1,"")</f>
        <v/>
      </c>
      <c r="AC9" s="148" t="str">
        <f>IF($H9&lt;&gt;"",100/6*2,"")</f>
        <v/>
      </c>
      <c r="AD9" s="148" t="str">
        <f>IF($L9&lt;&gt;"",100/6*3,"")</f>
        <v/>
      </c>
      <c r="AE9" s="148" t="str">
        <f>IF($P9&lt;&gt;"",100/6*4,"")</f>
        <v/>
      </c>
      <c r="AF9" s="148" t="str">
        <f>IF($T9&lt;&gt;"",100/6*5,"")</f>
        <v/>
      </c>
      <c r="AG9" s="148" t="str">
        <f>IF($X9&lt;&gt;"",100/6*6,"")</f>
        <v/>
      </c>
      <c r="AH9" s="148" t="str">
        <f>IF(COUNTA(D9,H9,L9,P9,T9,X9)=0,"",SUM(AB9:AG9)/COUNTA(D9,H9,L9,P9,T9,X9))</f>
        <v/>
      </c>
      <c r="AI9" s="150">
        <f>COUNTA(D9,H9,L9,P9,T9,X9)</f>
        <v>0</v>
      </c>
      <c r="AJ9" s="150"/>
      <c r="AK9" s="107"/>
      <c r="AL9" s="58"/>
      <c r="AM9" s="58"/>
    </row>
    <row r="10" spans="1:45" ht="3.75" customHeight="1" x14ac:dyDescent="0.25">
      <c r="A10" s="2"/>
      <c r="B10" s="1"/>
      <c r="C10" s="48"/>
      <c r="D10" s="49"/>
      <c r="E10" s="50"/>
      <c r="F10" s="51"/>
      <c r="G10" s="48"/>
      <c r="H10" s="49"/>
      <c r="I10" s="50"/>
      <c r="J10" s="51"/>
      <c r="K10" s="48"/>
      <c r="L10" s="49"/>
      <c r="M10" s="50"/>
      <c r="N10" s="51"/>
      <c r="O10" s="48"/>
      <c r="P10" s="49"/>
      <c r="Q10" s="50"/>
      <c r="R10" s="51"/>
      <c r="S10" s="48"/>
      <c r="T10" s="49"/>
      <c r="U10" s="50"/>
      <c r="V10" s="51"/>
      <c r="W10" s="48"/>
      <c r="X10" s="49"/>
      <c r="Y10" s="50"/>
      <c r="Z10" s="1"/>
    </row>
    <row r="11" spans="1:45" ht="3.75" customHeight="1" x14ac:dyDescent="0.25">
      <c r="C11" s="51"/>
      <c r="D11" s="51"/>
      <c r="E11" s="51"/>
      <c r="F11" s="51"/>
      <c r="G11" s="51"/>
      <c r="H11" s="51"/>
      <c r="I11" s="51"/>
      <c r="J11" s="51"/>
      <c r="K11" s="51"/>
      <c r="L11" s="51"/>
      <c r="M11" s="51"/>
      <c r="N11" s="51"/>
      <c r="O11" s="51"/>
      <c r="P11" s="51"/>
      <c r="Q11" s="51"/>
      <c r="R11" s="51"/>
      <c r="S11" s="51"/>
      <c r="T11" s="51"/>
      <c r="U11" s="51"/>
      <c r="V11" s="51"/>
      <c r="W11" s="51"/>
      <c r="X11" s="51"/>
      <c r="Y11" s="51"/>
    </row>
    <row r="12" spans="1:45" ht="78" customHeight="1" x14ac:dyDescent="0.25">
      <c r="A12" s="42" t="s">
        <v>299</v>
      </c>
      <c r="B12" s="7"/>
      <c r="C12" s="131" t="s">
        <v>22</v>
      </c>
      <c r="D12" s="132"/>
      <c r="E12" s="133"/>
      <c r="F12" s="79"/>
      <c r="G12" s="131" t="s">
        <v>134</v>
      </c>
      <c r="H12" s="132"/>
      <c r="I12" s="133"/>
      <c r="J12" s="79"/>
      <c r="K12" s="131" t="s">
        <v>196</v>
      </c>
      <c r="L12" s="132"/>
      <c r="M12" s="133"/>
      <c r="N12" s="79"/>
      <c r="O12" s="131" t="s">
        <v>282</v>
      </c>
      <c r="P12" s="132"/>
      <c r="Q12" s="133"/>
      <c r="R12" s="79"/>
      <c r="S12" s="131" t="s">
        <v>197</v>
      </c>
      <c r="T12" s="132"/>
      <c r="U12" s="133"/>
      <c r="V12" s="79"/>
      <c r="W12" s="131" t="s">
        <v>198</v>
      </c>
      <c r="X12" s="132"/>
      <c r="Y12" s="133"/>
      <c r="Z12" s="7"/>
    </row>
    <row r="13" spans="1:45" s="16" customFormat="1" ht="12" customHeight="1" x14ac:dyDescent="0.2">
      <c r="A13" s="65" t="str">
        <f>IF(COUNTA(D13,H13,L13,P13,T13,X13)=1,"Gut gemacht, nächste Zeile",IF(COUNTA(D13,H13,L13,P13,T13,X13)&gt;1,"Nur ein Feld ankreuzen!","Bitte ein Feld ankreuzen!"))</f>
        <v>Bitte ein Feld ankreuzen!</v>
      </c>
      <c r="B13" s="17"/>
      <c r="C13" s="66"/>
      <c r="D13" s="71"/>
      <c r="E13" s="67"/>
      <c r="F13" s="44"/>
      <c r="G13" s="66"/>
      <c r="H13" s="71"/>
      <c r="I13" s="67"/>
      <c r="J13" s="44"/>
      <c r="K13" s="66"/>
      <c r="L13" s="71"/>
      <c r="M13" s="67"/>
      <c r="N13" s="44"/>
      <c r="O13" s="66"/>
      <c r="P13" s="71"/>
      <c r="Q13" s="67"/>
      <c r="R13" s="44"/>
      <c r="S13" s="66"/>
      <c r="T13" s="71"/>
      <c r="U13" s="67"/>
      <c r="V13" s="44"/>
      <c r="W13" s="73" t="s">
        <v>199</v>
      </c>
      <c r="X13" s="71"/>
      <c r="Y13" s="67"/>
      <c r="Z13" s="17"/>
      <c r="AA13" s="107"/>
      <c r="AB13" s="107" t="str">
        <f>IF($D13&lt;&gt;"",100/6*1,"")</f>
        <v/>
      </c>
      <c r="AC13" s="148" t="str">
        <f>IF($H13&lt;&gt;"",100/6*2,"")</f>
        <v/>
      </c>
      <c r="AD13" s="148" t="str">
        <f>IF($L13&lt;&gt;"",100/6*3,"")</f>
        <v/>
      </c>
      <c r="AE13" s="148" t="str">
        <f>IF($P13&lt;&gt;"",100/6*4,"")</f>
        <v/>
      </c>
      <c r="AF13" s="148" t="str">
        <f>IF($T13&lt;&gt;"",100/6*5,"")</f>
        <v/>
      </c>
      <c r="AG13" s="148" t="str">
        <f>IF($X13&lt;&gt;"",100/6*6,"")</f>
        <v/>
      </c>
      <c r="AH13" s="148" t="str">
        <f>IF(COUNTA(D13,H13,L13,P13,T13,X13)=0,"",SUM(AB13:AG13)/COUNTA(D13,H13,L13,P13,T13,X13))</f>
        <v/>
      </c>
      <c r="AI13" s="150">
        <f>COUNTA(D13,H13,L13,P13,T13,X13)</f>
        <v>0</v>
      </c>
      <c r="AJ13" s="150"/>
      <c r="AK13" s="107"/>
      <c r="AL13" s="58"/>
      <c r="AM13" s="58"/>
    </row>
    <row r="14" spans="1:45" ht="3.75" customHeight="1" x14ac:dyDescent="0.25">
      <c r="A14" s="2"/>
      <c r="B14" s="1"/>
      <c r="C14" s="48"/>
      <c r="D14" s="49"/>
      <c r="E14" s="50"/>
      <c r="F14" s="51"/>
      <c r="G14" s="48"/>
      <c r="H14" s="49"/>
      <c r="I14" s="50"/>
      <c r="J14" s="51"/>
      <c r="K14" s="48"/>
      <c r="L14" s="49"/>
      <c r="M14" s="50"/>
      <c r="N14" s="51"/>
      <c r="O14" s="48"/>
      <c r="P14" s="49"/>
      <c r="Q14" s="50"/>
      <c r="R14" s="51"/>
      <c r="S14" s="48"/>
      <c r="T14" s="49"/>
      <c r="U14" s="50"/>
      <c r="V14" s="51"/>
      <c r="W14" s="48"/>
      <c r="X14" s="49"/>
      <c r="Y14" s="50"/>
      <c r="Z14" s="1"/>
    </row>
    <row r="15" spans="1:45" ht="3.75" customHeight="1" x14ac:dyDescent="0.25">
      <c r="C15" s="51"/>
      <c r="D15" s="51"/>
      <c r="E15" s="51"/>
      <c r="F15" s="51"/>
      <c r="G15" s="51"/>
      <c r="H15" s="51"/>
      <c r="I15" s="51"/>
      <c r="J15" s="51"/>
      <c r="K15" s="51"/>
      <c r="L15" s="51"/>
      <c r="M15" s="51"/>
      <c r="N15" s="51"/>
      <c r="O15" s="51"/>
      <c r="P15" s="51"/>
      <c r="Q15" s="51"/>
      <c r="R15" s="51"/>
      <c r="S15" s="51"/>
      <c r="T15" s="51"/>
      <c r="U15" s="51"/>
      <c r="V15" s="51"/>
      <c r="W15" s="51"/>
      <c r="X15" s="51"/>
      <c r="Y15" s="51"/>
    </row>
    <row r="16" spans="1:45" ht="78" customHeight="1" x14ac:dyDescent="0.25">
      <c r="A16" s="42" t="s">
        <v>301</v>
      </c>
      <c r="B16" s="7"/>
      <c r="C16" s="131" t="s">
        <v>130</v>
      </c>
      <c r="D16" s="132"/>
      <c r="E16" s="133"/>
      <c r="F16" s="79"/>
      <c r="G16" s="131" t="s">
        <v>135</v>
      </c>
      <c r="H16" s="132"/>
      <c r="I16" s="133"/>
      <c r="J16" s="79"/>
      <c r="K16" s="131" t="s">
        <v>309</v>
      </c>
      <c r="L16" s="132"/>
      <c r="M16" s="133"/>
      <c r="N16" s="79"/>
      <c r="O16" s="131" t="s">
        <v>310</v>
      </c>
      <c r="P16" s="132"/>
      <c r="Q16" s="133"/>
      <c r="R16" s="79"/>
      <c r="S16" s="131" t="s">
        <v>200</v>
      </c>
      <c r="T16" s="132"/>
      <c r="U16" s="133"/>
      <c r="V16" s="79"/>
      <c r="W16" s="131" t="s">
        <v>202</v>
      </c>
      <c r="X16" s="132"/>
      <c r="Y16" s="133"/>
      <c r="Z16" s="7"/>
    </row>
    <row r="17" spans="1:39" s="16" customFormat="1" ht="12" customHeight="1" x14ac:dyDescent="0.2">
      <c r="A17" s="65" t="str">
        <f>IF(COUNTA(D17,H17,L17,P17,T17,X17)=1,"Gut gemacht, nächste Zeile",IF(COUNTA(D17,H17,L17,P17,T17,X17)&gt;1,"Nur ein Feld ankreuzen!","Bitte ein Feld ankreuzen!"))</f>
        <v>Bitte ein Feld ankreuzen!</v>
      </c>
      <c r="B17" s="17"/>
      <c r="C17" s="66"/>
      <c r="D17" s="71"/>
      <c r="E17" s="67"/>
      <c r="F17" s="44"/>
      <c r="G17" s="66"/>
      <c r="H17" s="71"/>
      <c r="I17" s="67"/>
      <c r="J17" s="44"/>
      <c r="K17" s="66"/>
      <c r="L17" s="71"/>
      <c r="M17" s="67"/>
      <c r="N17" s="44"/>
      <c r="O17" s="73" t="s">
        <v>311</v>
      </c>
      <c r="P17" s="71"/>
      <c r="Q17" s="67"/>
      <c r="R17" s="44"/>
      <c r="S17" s="73" t="s">
        <v>201</v>
      </c>
      <c r="T17" s="71"/>
      <c r="U17" s="67"/>
      <c r="V17" s="44"/>
      <c r="W17" s="66"/>
      <c r="X17" s="71"/>
      <c r="Y17" s="67"/>
      <c r="Z17" s="17"/>
      <c r="AA17" s="107"/>
      <c r="AB17" s="107" t="str">
        <f>IF($D17&lt;&gt;"",100/6*1,"")</f>
        <v/>
      </c>
      <c r="AC17" s="148" t="str">
        <f>IF($H17&lt;&gt;"",100/6*2,"")</f>
        <v/>
      </c>
      <c r="AD17" s="148" t="str">
        <f>IF($L17&lt;&gt;"",100/6*3,"")</f>
        <v/>
      </c>
      <c r="AE17" s="148" t="str">
        <f>IF($P17&lt;&gt;"",100/6*4,"")</f>
        <v/>
      </c>
      <c r="AF17" s="148" t="str">
        <f>IF($T17&lt;&gt;"",100/6*5,"")</f>
        <v/>
      </c>
      <c r="AG17" s="148" t="str">
        <f>IF($X17&lt;&gt;"",100/6*6,"")</f>
        <v/>
      </c>
      <c r="AH17" s="148" t="str">
        <f>IF(COUNTA(D17,H17,L17,P17,T17,X17)=0,"",SUM(AB17:AG17)/COUNTA(D17,H17,L17,P17,T17,X17))</f>
        <v/>
      </c>
      <c r="AI17" s="150">
        <f>COUNTA(D17,H17,L17,P17,T17,X17)</f>
        <v>0</v>
      </c>
      <c r="AJ17" s="150"/>
      <c r="AK17" s="107"/>
      <c r="AL17" s="58"/>
      <c r="AM17" s="58"/>
    </row>
    <row r="18" spans="1:39" ht="3.75" customHeight="1" x14ac:dyDescent="0.25">
      <c r="A18" s="2"/>
      <c r="B18" s="1"/>
      <c r="C18" s="48"/>
      <c r="D18" s="49"/>
      <c r="E18" s="50"/>
      <c r="F18" s="51"/>
      <c r="G18" s="48"/>
      <c r="H18" s="49"/>
      <c r="I18" s="50"/>
      <c r="J18" s="51"/>
      <c r="K18" s="48"/>
      <c r="L18" s="49"/>
      <c r="M18" s="50"/>
      <c r="N18" s="51"/>
      <c r="O18" s="48"/>
      <c r="P18" s="49"/>
      <c r="Q18" s="50"/>
      <c r="R18" s="51"/>
      <c r="S18" s="48"/>
      <c r="T18" s="49"/>
      <c r="U18" s="50"/>
      <c r="V18" s="51"/>
      <c r="W18" s="48"/>
      <c r="X18" s="49"/>
      <c r="Y18" s="50"/>
      <c r="Z18" s="1"/>
    </row>
    <row r="19" spans="1:39" ht="3.75" customHeight="1" x14ac:dyDescent="0.25">
      <c r="C19" s="51"/>
      <c r="D19" s="51"/>
      <c r="E19" s="51"/>
      <c r="F19" s="51"/>
      <c r="G19" s="51"/>
      <c r="H19" s="51"/>
      <c r="I19" s="51"/>
      <c r="J19" s="51"/>
      <c r="K19" s="51"/>
      <c r="L19" s="51"/>
      <c r="M19" s="51"/>
      <c r="N19" s="51"/>
      <c r="O19" s="51"/>
      <c r="P19" s="51"/>
      <c r="Q19" s="51"/>
      <c r="R19" s="51"/>
      <c r="S19" s="51"/>
      <c r="T19" s="51"/>
      <c r="U19" s="51"/>
      <c r="V19" s="51"/>
      <c r="W19" s="51"/>
      <c r="X19" s="51"/>
      <c r="Y19" s="51"/>
    </row>
    <row r="20" spans="1:39" ht="78" customHeight="1" x14ac:dyDescent="0.25">
      <c r="A20" s="42" t="s">
        <v>303</v>
      </c>
      <c r="B20" s="7"/>
      <c r="C20" s="131" t="s">
        <v>126</v>
      </c>
      <c r="D20" s="132"/>
      <c r="E20" s="133"/>
      <c r="F20" s="79"/>
      <c r="G20" s="131" t="s">
        <v>24</v>
      </c>
      <c r="H20" s="132"/>
      <c r="I20" s="133"/>
      <c r="J20" s="79"/>
      <c r="K20" s="131" t="s">
        <v>148</v>
      </c>
      <c r="L20" s="132"/>
      <c r="M20" s="133"/>
      <c r="N20" s="79"/>
      <c r="O20" s="131" t="s">
        <v>147</v>
      </c>
      <c r="P20" s="132"/>
      <c r="Q20" s="133"/>
      <c r="R20" s="79"/>
      <c r="S20" s="131" t="s">
        <v>28</v>
      </c>
      <c r="T20" s="132"/>
      <c r="U20" s="133"/>
      <c r="V20" s="79"/>
      <c r="W20" s="131" t="s">
        <v>283</v>
      </c>
      <c r="X20" s="132"/>
      <c r="Y20" s="133"/>
      <c r="Z20" s="7"/>
    </row>
    <row r="21" spans="1:39" s="16" customFormat="1" ht="12" customHeight="1" x14ac:dyDescent="0.25">
      <c r="A21" s="65" t="str">
        <f>IF(COUNTA(D21,H21,L21,P21,T21,X21)=1,"Gut gemacht, nächste Zeile",IF(COUNTA(D21,H21,L21,P21,T21,X21)&gt;1,"Nur ein Feld ankreuzen!","Bitte ein Feld ankreuzen!"))</f>
        <v>Bitte ein Feld ankreuzen!</v>
      </c>
      <c r="B21" s="17"/>
      <c r="C21" s="66"/>
      <c r="D21" s="71"/>
      <c r="E21" s="67"/>
      <c r="F21" s="44"/>
      <c r="G21" s="66"/>
      <c r="H21" s="71"/>
      <c r="I21" s="67"/>
      <c r="J21" s="44"/>
      <c r="K21" s="66"/>
      <c r="L21" s="71"/>
      <c r="M21" s="67"/>
      <c r="N21" s="44"/>
      <c r="O21" s="66"/>
      <c r="P21" s="71"/>
      <c r="Q21" s="67"/>
      <c r="R21" s="44"/>
      <c r="S21" s="66"/>
      <c r="T21" s="71"/>
      <c r="U21" s="67"/>
      <c r="V21" s="44"/>
      <c r="W21" s="66"/>
      <c r="X21" s="71"/>
      <c r="Y21" s="67"/>
      <c r="Z21" s="17"/>
      <c r="AA21" s="107"/>
      <c r="AB21" s="107" t="str">
        <f>IF($D21&lt;&gt;"",100/6*1,"")</f>
        <v/>
      </c>
      <c r="AC21" s="148" t="str">
        <f>IF($H21&lt;&gt;"",100/6*2,"")</f>
        <v/>
      </c>
      <c r="AD21" s="148" t="str">
        <f>IF($L21&lt;&gt;"",100/6*3,"")</f>
        <v/>
      </c>
      <c r="AE21" s="148" t="str">
        <f>IF($P21&lt;&gt;"",100/6*4,"")</f>
        <v/>
      </c>
      <c r="AF21" s="148" t="str">
        <f>IF($T21&lt;&gt;"",100/6*5,"")</f>
        <v/>
      </c>
      <c r="AG21" s="148" t="str">
        <f>IF($X21&lt;&gt;"",100/6*6,"")</f>
        <v/>
      </c>
      <c r="AH21" s="148" t="str">
        <f>IF(COUNTA(D21,H21,L21,P21,T21,X21)=0,"",SUM(AB21:AG21)/COUNTA(D21,H21,L21,P21,T21,X21))</f>
        <v/>
      </c>
      <c r="AI21" s="150">
        <f>COUNTA(D21,H21,L21,P21,T21,X21)</f>
        <v>0</v>
      </c>
      <c r="AJ21" s="150"/>
      <c r="AK21" s="107"/>
      <c r="AL21" s="58"/>
      <c r="AM21" s="58"/>
    </row>
    <row r="22" spans="1:39" ht="3.75" customHeight="1" x14ac:dyDescent="0.25">
      <c r="A22" s="2"/>
      <c r="B22" s="1"/>
      <c r="C22" s="48"/>
      <c r="D22" s="49"/>
      <c r="E22" s="50"/>
      <c r="F22" s="51"/>
      <c r="G22" s="48"/>
      <c r="H22" s="49"/>
      <c r="I22" s="50"/>
      <c r="J22" s="51"/>
      <c r="K22" s="48"/>
      <c r="L22" s="49"/>
      <c r="M22" s="50"/>
      <c r="N22" s="51"/>
      <c r="O22" s="48"/>
      <c r="P22" s="49"/>
      <c r="Q22" s="50"/>
      <c r="R22" s="51"/>
      <c r="S22" s="48"/>
      <c r="T22" s="49"/>
      <c r="U22" s="50"/>
      <c r="V22" s="51"/>
      <c r="W22" s="48"/>
      <c r="X22" s="49"/>
      <c r="Y22" s="50"/>
      <c r="Z22" s="1"/>
    </row>
    <row r="23" spans="1:39" ht="3.75" customHeight="1" x14ac:dyDescent="0.25">
      <c r="C23" s="51"/>
      <c r="D23" s="51"/>
      <c r="E23" s="51"/>
      <c r="F23" s="51"/>
      <c r="G23" s="51"/>
      <c r="H23" s="51"/>
      <c r="I23" s="51"/>
      <c r="J23" s="51"/>
      <c r="K23" s="51"/>
      <c r="L23" s="51"/>
      <c r="M23" s="51"/>
      <c r="N23" s="51"/>
      <c r="O23" s="51"/>
      <c r="P23" s="51"/>
      <c r="Q23" s="51"/>
      <c r="R23" s="51"/>
      <c r="S23" s="51"/>
      <c r="T23" s="51"/>
      <c r="U23" s="51"/>
      <c r="V23" s="51"/>
      <c r="W23" s="51"/>
      <c r="X23" s="51"/>
      <c r="Y23" s="51"/>
    </row>
    <row r="24" spans="1:39" ht="78" customHeight="1" x14ac:dyDescent="0.25">
      <c r="A24" s="42" t="s">
        <v>305</v>
      </c>
      <c r="B24" s="7"/>
      <c r="C24" s="131" t="s">
        <v>131</v>
      </c>
      <c r="D24" s="132"/>
      <c r="E24" s="133"/>
      <c r="F24" s="79"/>
      <c r="G24" s="131" t="s">
        <v>149</v>
      </c>
      <c r="H24" s="132"/>
      <c r="I24" s="133"/>
      <c r="J24" s="79"/>
      <c r="K24" s="131" t="s">
        <v>136</v>
      </c>
      <c r="L24" s="132"/>
      <c r="M24" s="133"/>
      <c r="N24" s="79"/>
      <c r="O24" s="131" t="s">
        <v>125</v>
      </c>
      <c r="P24" s="132"/>
      <c r="Q24" s="133"/>
      <c r="R24" s="79"/>
      <c r="S24" s="131" t="s">
        <v>193</v>
      </c>
      <c r="T24" s="132"/>
      <c r="U24" s="133"/>
      <c r="V24" s="79"/>
      <c r="W24" s="131" t="s">
        <v>137</v>
      </c>
      <c r="X24" s="132"/>
      <c r="Y24" s="133"/>
      <c r="Z24" s="7"/>
    </row>
    <row r="25" spans="1:39" s="16" customFormat="1" ht="12" customHeight="1" x14ac:dyDescent="0.25">
      <c r="A25" s="65" t="str">
        <f>IF(COUNTA(D25,H25,L25,P25,T25,X25)=1,"Gut gemacht, nächste Zeile",IF(COUNTA(D25,H25,L25,P25,T25,X25)&gt;1,"Nur ein Feld ankreuzen!","Bitte ein Feld ankreuzen!"))</f>
        <v>Bitte ein Feld ankreuzen!</v>
      </c>
      <c r="B25" s="17"/>
      <c r="C25" s="66"/>
      <c r="D25" s="71"/>
      <c r="E25" s="67"/>
      <c r="F25" s="44"/>
      <c r="G25" s="66"/>
      <c r="H25" s="71"/>
      <c r="I25" s="67"/>
      <c r="J25" s="44"/>
      <c r="K25" s="66"/>
      <c r="L25" s="71"/>
      <c r="M25" s="67"/>
      <c r="N25" s="44"/>
      <c r="O25" s="66"/>
      <c r="P25" s="71"/>
      <c r="Q25" s="67"/>
      <c r="R25" s="44"/>
      <c r="S25" s="66"/>
      <c r="T25" s="71"/>
      <c r="U25" s="67"/>
      <c r="V25" s="44"/>
      <c r="W25" s="66"/>
      <c r="X25" s="71"/>
      <c r="Y25" s="67"/>
      <c r="Z25" s="17"/>
      <c r="AA25" s="107"/>
      <c r="AB25" s="107" t="str">
        <f>IF($D25&lt;&gt;"",100/6*1,"")</f>
        <v/>
      </c>
      <c r="AC25" s="148" t="str">
        <f>IF($H25&lt;&gt;"",100/6*2,"")</f>
        <v/>
      </c>
      <c r="AD25" s="148" t="str">
        <f>IF($L25&lt;&gt;"",100/6*3,"")</f>
        <v/>
      </c>
      <c r="AE25" s="148" t="str">
        <f>IF($P25&lt;&gt;"",100/6*4,"")</f>
        <v/>
      </c>
      <c r="AF25" s="148" t="str">
        <f>IF($T25&lt;&gt;"",100/6*5,"")</f>
        <v/>
      </c>
      <c r="AG25" s="148" t="str">
        <f>IF($X25&lt;&gt;"",100/6*6,"")</f>
        <v/>
      </c>
      <c r="AH25" s="148" t="str">
        <f>IF(COUNTA(D25,H25,L25,P25,T25,X25)=0,"",SUM(AB25:AG25)/COUNTA(D25,H25,L25,P25,T25,X25))</f>
        <v/>
      </c>
      <c r="AI25" s="150">
        <f>COUNTA(D25,H25,L25,P25,T25,X25)</f>
        <v>0</v>
      </c>
      <c r="AJ25" s="150"/>
      <c r="AK25" s="107"/>
      <c r="AL25" s="58"/>
      <c r="AM25" s="58"/>
    </row>
    <row r="26" spans="1:39" ht="3.75" customHeight="1" x14ac:dyDescent="0.25">
      <c r="A26" s="2"/>
      <c r="B26" s="1"/>
      <c r="C26" s="48"/>
      <c r="D26" s="49"/>
      <c r="E26" s="50"/>
      <c r="F26" s="51"/>
      <c r="G26" s="48"/>
      <c r="H26" s="49"/>
      <c r="I26" s="50"/>
      <c r="J26" s="51"/>
      <c r="K26" s="48"/>
      <c r="L26" s="49"/>
      <c r="M26" s="50"/>
      <c r="N26" s="51"/>
      <c r="O26" s="48"/>
      <c r="P26" s="49"/>
      <c r="Q26" s="50"/>
      <c r="R26" s="51"/>
      <c r="S26" s="48"/>
      <c r="T26" s="49"/>
      <c r="U26" s="50"/>
      <c r="V26" s="51"/>
      <c r="W26" s="48"/>
      <c r="X26" s="49"/>
      <c r="Y26" s="50"/>
      <c r="Z26" s="1"/>
    </row>
    <row r="27" spans="1:39" ht="3.75" customHeight="1" x14ac:dyDescent="0.25">
      <c r="C27" s="51"/>
      <c r="D27" s="51"/>
      <c r="E27" s="51"/>
      <c r="F27" s="51"/>
      <c r="G27" s="51"/>
      <c r="H27" s="51"/>
      <c r="I27" s="51"/>
      <c r="J27" s="51"/>
      <c r="K27" s="51"/>
      <c r="L27" s="51"/>
      <c r="M27" s="51"/>
      <c r="N27" s="51"/>
      <c r="O27" s="51"/>
      <c r="P27" s="51"/>
      <c r="Q27" s="51"/>
      <c r="R27" s="51"/>
      <c r="S27" s="51"/>
      <c r="T27" s="51"/>
      <c r="U27" s="51"/>
      <c r="V27" s="51"/>
      <c r="W27" s="51"/>
      <c r="X27" s="51"/>
      <c r="Y27" s="51"/>
    </row>
    <row r="28" spans="1:39" ht="78" customHeight="1" x14ac:dyDescent="0.25">
      <c r="A28" s="42" t="s">
        <v>307</v>
      </c>
      <c r="B28" s="7"/>
      <c r="C28" s="131" t="s">
        <v>132</v>
      </c>
      <c r="D28" s="132"/>
      <c r="E28" s="133"/>
      <c r="F28" s="79"/>
      <c r="G28" s="131" t="s">
        <v>127</v>
      </c>
      <c r="H28" s="132"/>
      <c r="I28" s="133"/>
      <c r="J28" s="79"/>
      <c r="K28" s="131" t="s">
        <v>167</v>
      </c>
      <c r="L28" s="132"/>
      <c r="M28" s="133"/>
      <c r="N28" s="79"/>
      <c r="O28" s="131" t="s">
        <v>284</v>
      </c>
      <c r="P28" s="132"/>
      <c r="Q28" s="133"/>
      <c r="R28" s="79"/>
      <c r="S28" s="131" t="s">
        <v>168</v>
      </c>
      <c r="T28" s="132"/>
      <c r="U28" s="133"/>
      <c r="V28" s="79"/>
      <c r="W28" s="131" t="s">
        <v>29</v>
      </c>
      <c r="X28" s="132"/>
      <c r="Y28" s="133"/>
      <c r="Z28" s="7"/>
    </row>
    <row r="29" spans="1:39" s="16" customFormat="1" ht="12" customHeight="1" x14ac:dyDescent="0.2">
      <c r="A29" s="65" t="str">
        <f>IF(COUNTA(D29,H29,L29,P29,T29,X29)=1,"Gut gemacht, nächste Zeile",IF(COUNTA(D29,H29,L29,P29,T29,X29)&gt;1,"Nur ein Feld ankreuzen!","Bitte ein Feld ankreuzen!"))</f>
        <v>Bitte ein Feld ankreuzen!</v>
      </c>
      <c r="B29" s="17"/>
      <c r="C29" s="64"/>
      <c r="D29" s="71"/>
      <c r="E29" s="46"/>
      <c r="F29" s="47"/>
      <c r="G29" s="64"/>
      <c r="H29" s="71"/>
      <c r="I29" s="46"/>
      <c r="J29" s="47"/>
      <c r="K29" s="64"/>
      <c r="L29" s="71"/>
      <c r="M29" s="46"/>
      <c r="N29" s="47"/>
      <c r="O29" s="73" t="s">
        <v>285</v>
      </c>
      <c r="P29" s="71"/>
      <c r="Q29" s="46"/>
      <c r="R29" s="47"/>
      <c r="S29" s="64"/>
      <c r="T29" s="71"/>
      <c r="U29" s="46"/>
      <c r="V29" s="47"/>
      <c r="W29" s="64"/>
      <c r="X29" s="71"/>
      <c r="Y29" s="72"/>
      <c r="Z29" s="17"/>
      <c r="AA29" s="107"/>
      <c r="AB29" s="107" t="str">
        <f>IF($D29&lt;&gt;"",100/6*1,"")</f>
        <v/>
      </c>
      <c r="AC29" s="148" t="str">
        <f>IF($H29&lt;&gt;"",100/6*2,"")</f>
        <v/>
      </c>
      <c r="AD29" s="148" t="str">
        <f>IF($L29&lt;&gt;"",100/6*3,"")</f>
        <v/>
      </c>
      <c r="AE29" s="148" t="str">
        <f>IF($P29&lt;&gt;"",100/6*4,"")</f>
        <v/>
      </c>
      <c r="AF29" s="148" t="str">
        <f>IF($T29&lt;&gt;"",100/6*5,"")</f>
        <v/>
      </c>
      <c r="AG29" s="148" t="str">
        <f>IF($X29&lt;&gt;"",100/6*6,"")</f>
        <v/>
      </c>
      <c r="AH29" s="148" t="str">
        <f>IF(COUNTA(D29,H29,L29,P29,T29,X29)=0,"",SUM(AB29:AG29)/COUNTA(D29,H29,L29,P29,T29,X29))</f>
        <v/>
      </c>
      <c r="AI29" s="150">
        <f>COUNTA(D29,H29,L29,P29,T29,X29)</f>
        <v>0</v>
      </c>
      <c r="AJ29" s="150"/>
      <c r="AK29" s="107"/>
      <c r="AL29" s="58"/>
      <c r="AM29" s="58"/>
    </row>
    <row r="30" spans="1:39" ht="3.75" customHeight="1" x14ac:dyDescent="0.25">
      <c r="A30" s="33"/>
      <c r="B30" s="1"/>
      <c r="C30" s="8"/>
      <c r="D30" s="9"/>
      <c r="E30" s="10"/>
      <c r="F30" s="1"/>
      <c r="G30" s="8"/>
      <c r="H30" s="9"/>
      <c r="I30" s="10"/>
      <c r="J30" s="1"/>
      <c r="K30" s="8"/>
      <c r="L30" s="9"/>
      <c r="M30" s="10"/>
      <c r="N30" s="1"/>
      <c r="O30" s="8"/>
      <c r="P30" s="9"/>
      <c r="Q30" s="10"/>
      <c r="R30" s="1"/>
      <c r="S30" s="8"/>
      <c r="T30" s="9"/>
      <c r="U30" s="10"/>
      <c r="V30" s="1"/>
      <c r="W30" s="8"/>
      <c r="X30" s="9"/>
      <c r="Y30" s="10"/>
      <c r="Z30" s="1"/>
      <c r="AI30" s="150">
        <f>COUNTA(D30,H30,L30,P30,T30,X30)</f>
        <v>0</v>
      </c>
    </row>
    <row r="31" spans="1:39" ht="3.75" customHeight="1" x14ac:dyDescent="0.25">
      <c r="B31" s="1"/>
      <c r="C31" s="1"/>
      <c r="D31" s="1"/>
      <c r="E31" s="1"/>
      <c r="F31" s="1"/>
      <c r="G31" s="1"/>
      <c r="H31" s="1"/>
      <c r="I31" s="1"/>
      <c r="J31" s="1"/>
      <c r="K31" s="1"/>
      <c r="L31" s="1"/>
      <c r="M31" s="1"/>
      <c r="N31" s="1"/>
      <c r="O31" s="1"/>
      <c r="P31" s="1"/>
      <c r="Q31" s="1"/>
      <c r="R31" s="1"/>
      <c r="S31" s="1"/>
      <c r="T31" s="1"/>
      <c r="U31" s="1"/>
      <c r="V31" s="1"/>
      <c r="W31" s="1"/>
      <c r="X31" s="1"/>
      <c r="Y31" s="1"/>
      <c r="Z31" s="1"/>
    </row>
    <row r="32" spans="1:39" x14ac:dyDescent="0.25">
      <c r="W32" s="108" t="s">
        <v>11</v>
      </c>
    </row>
    <row r="33" spans="1:25" ht="15.75" x14ac:dyDescent="0.25">
      <c r="A33" s="128"/>
      <c r="B33" s="128"/>
      <c r="C33" s="128"/>
      <c r="D33" s="128"/>
      <c r="E33" s="128"/>
      <c r="F33" s="128"/>
      <c r="G33" s="128"/>
      <c r="H33" s="128"/>
      <c r="I33" s="128"/>
      <c r="J33" s="128"/>
      <c r="K33" s="128"/>
      <c r="L33" s="128"/>
      <c r="M33" s="128"/>
      <c r="N33" s="128"/>
      <c r="O33" s="128"/>
      <c r="P33" s="128"/>
      <c r="Q33" s="128"/>
      <c r="R33" s="128"/>
      <c r="S33" s="128"/>
      <c r="T33" s="128"/>
      <c r="U33" s="128"/>
      <c r="V33" s="128"/>
      <c r="W33" s="128"/>
      <c r="X33" s="128"/>
      <c r="Y33" s="128"/>
    </row>
    <row r="37" spans="1:25" x14ac:dyDescent="0.25">
      <c r="G37" s="54" t="s">
        <v>182</v>
      </c>
    </row>
    <row r="38" spans="1:25" x14ac:dyDescent="0.25">
      <c r="G38" s="53"/>
    </row>
    <row r="39" spans="1:25" x14ac:dyDescent="0.25">
      <c r="G39" s="55" t="s">
        <v>183</v>
      </c>
    </row>
    <row r="40" spans="1:25" x14ac:dyDescent="0.25">
      <c r="G40" s="55" t="s">
        <v>184</v>
      </c>
    </row>
    <row r="41" spans="1:25" x14ac:dyDescent="0.25">
      <c r="G41" s="60" t="s">
        <v>187</v>
      </c>
    </row>
    <row r="42" spans="1:25" x14ac:dyDescent="0.25">
      <c r="G42" s="56" t="s">
        <v>272</v>
      </c>
    </row>
    <row r="43" spans="1:25" x14ac:dyDescent="0.25">
      <c r="G43" s="62" t="s">
        <v>185</v>
      </c>
    </row>
    <row r="44" spans="1:25" x14ac:dyDescent="0.25">
      <c r="G44" s="63" t="s">
        <v>186</v>
      </c>
    </row>
  </sheetData>
  <sheetProtection algorithmName="SHA-512" hashValue="5E8kdk2jVbSnomcepW4vAkcihULXc9XFCH1G7WFdwHweZfFgA/zylTZ5rdJ/mJUTM//MXfdHP/T0SXG19GJRDg==" saltValue="Fg1YpM7Y3hYIz0+uAUKlpw==" spinCount="100000" sheet="1" objects="1" scenarios="1" selectLockedCells="1"/>
  <mergeCells count="49">
    <mergeCell ref="O2:T2"/>
    <mergeCell ref="D1:N1"/>
    <mergeCell ref="D2:N2"/>
    <mergeCell ref="S4:U4"/>
    <mergeCell ref="W4:Y4"/>
    <mergeCell ref="C4:E4"/>
    <mergeCell ref="G4:I4"/>
    <mergeCell ref="K4:M4"/>
    <mergeCell ref="O4:Q4"/>
    <mergeCell ref="S12:U12"/>
    <mergeCell ref="W12:Y12"/>
    <mergeCell ref="C8:E8"/>
    <mergeCell ref="G8:I8"/>
    <mergeCell ref="K8:M8"/>
    <mergeCell ref="O8:Q8"/>
    <mergeCell ref="C12:E12"/>
    <mergeCell ref="G12:I12"/>
    <mergeCell ref="K12:M12"/>
    <mergeCell ref="O12:Q12"/>
    <mergeCell ref="S20:U20"/>
    <mergeCell ref="S16:U16"/>
    <mergeCell ref="C16:E16"/>
    <mergeCell ref="G16:I16"/>
    <mergeCell ref="K16:M16"/>
    <mergeCell ref="O16:Q16"/>
    <mergeCell ref="O20:Q20"/>
    <mergeCell ref="K24:M24"/>
    <mergeCell ref="O24:Q24"/>
    <mergeCell ref="S24:U24"/>
    <mergeCell ref="W24:Y24"/>
    <mergeCell ref="S8:U8"/>
    <mergeCell ref="W8:Y8"/>
    <mergeCell ref="W20:Y20"/>
    <mergeCell ref="W16:Y16"/>
    <mergeCell ref="C3:X3"/>
    <mergeCell ref="A33:Y33"/>
    <mergeCell ref="C1:C2"/>
    <mergeCell ref="S1:V1"/>
    <mergeCell ref="C28:E28"/>
    <mergeCell ref="G28:I28"/>
    <mergeCell ref="K28:M28"/>
    <mergeCell ref="O28:Q28"/>
    <mergeCell ref="S28:U28"/>
    <mergeCell ref="C20:E20"/>
    <mergeCell ref="G20:I20"/>
    <mergeCell ref="K20:M20"/>
    <mergeCell ref="W28:Y28"/>
    <mergeCell ref="C24:E24"/>
    <mergeCell ref="G24:I24"/>
  </mergeCells>
  <conditionalFormatting sqref="A30">
    <cfRule type="expression" dxfId="125" priority="100">
      <formula>A30="_"</formula>
    </cfRule>
    <cfRule type="expression" dxfId="124" priority="101">
      <formula>$A$5&gt;1</formula>
    </cfRule>
  </conditionalFormatting>
  <conditionalFormatting sqref="D1">
    <cfRule type="containsText" dxfId="123" priority="52" operator="containsText" text="Herzlichen Glückwunsch!">
      <formula>NOT(ISERROR(SEARCH("Herzlichen Glückwunsch!",D1)))</formula>
    </cfRule>
    <cfRule type="containsText" dxfId="122" priority="65" operator="containsText" text="Bitte jede Zeile 1x ankreuzen!">
      <formula>NOT(ISERROR(SEARCH("Bitte jede Zeile 1x ankreuzen!",D1)))</formula>
    </cfRule>
  </conditionalFormatting>
  <conditionalFormatting sqref="D1">
    <cfRule type="cellIs" priority="64" operator="equal">
      <formula>0</formula>
    </cfRule>
  </conditionalFormatting>
  <conditionalFormatting sqref="D2">
    <cfRule type="expression" dxfId="121" priority="63">
      <formula>$D$1&gt;0.9</formula>
    </cfRule>
  </conditionalFormatting>
  <conditionalFormatting sqref="A5">
    <cfRule type="containsText" dxfId="120" priority="26" operator="containsText" text="Nur ein Feld ankreuzen!">
      <formula>NOT(ISERROR(SEARCH("Nur ein Feld ankreuzen!",A5)))</formula>
    </cfRule>
    <cfRule type="containsText" dxfId="119" priority="53" operator="containsText" text="Gut gemacht, nächste Zeile">
      <formula>NOT(ISERROR(SEARCH("Gut gemacht, nächste Zeile",A5)))</formula>
    </cfRule>
    <cfRule type="expression" dxfId="118" priority="54">
      <formula>$A$5&gt;1</formula>
    </cfRule>
  </conditionalFormatting>
  <conditionalFormatting sqref="D2:N2">
    <cfRule type="cellIs" dxfId="117" priority="51" operator="equal">
      <formula>"Sie sind sehr gut Aufgestellt!"</formula>
    </cfRule>
  </conditionalFormatting>
  <conditionalFormatting sqref="A9">
    <cfRule type="containsText" dxfId="116" priority="23" operator="containsText" text="Nur ein Feld ankreuzen!">
      <formula>NOT(ISERROR(SEARCH("Nur ein Feld ankreuzen!",A9)))</formula>
    </cfRule>
    <cfRule type="containsText" dxfId="115" priority="24" operator="containsText" text="Gut gemacht, nächste Zeile">
      <formula>NOT(ISERROR(SEARCH("Gut gemacht, nächste Zeile",A9)))</formula>
    </cfRule>
    <cfRule type="expression" dxfId="114" priority="25">
      <formula>$A$5&gt;1</formula>
    </cfRule>
  </conditionalFormatting>
  <conditionalFormatting sqref="A13">
    <cfRule type="containsText" dxfId="113" priority="20" operator="containsText" text="Nur ein Feld ankreuzen!">
      <formula>NOT(ISERROR(SEARCH("Nur ein Feld ankreuzen!",A13)))</formula>
    </cfRule>
    <cfRule type="containsText" dxfId="112" priority="21" operator="containsText" text="Gut gemacht, nächste Zeile">
      <formula>NOT(ISERROR(SEARCH("Gut gemacht, nächste Zeile",A13)))</formula>
    </cfRule>
    <cfRule type="expression" dxfId="111" priority="22">
      <formula>$A$5&gt;1</formula>
    </cfRule>
  </conditionalFormatting>
  <conditionalFormatting sqref="A17">
    <cfRule type="containsText" dxfId="110" priority="17" operator="containsText" text="Nur ein Feld ankreuzen!">
      <formula>NOT(ISERROR(SEARCH("Nur ein Feld ankreuzen!",A17)))</formula>
    </cfRule>
    <cfRule type="containsText" dxfId="109" priority="18" operator="containsText" text="Gut gemacht, nächste Zeile">
      <formula>NOT(ISERROR(SEARCH("Gut gemacht, nächste Zeile",A17)))</formula>
    </cfRule>
    <cfRule type="expression" dxfId="108" priority="19">
      <formula>$A$5&gt;1</formula>
    </cfRule>
  </conditionalFormatting>
  <conditionalFormatting sqref="A21">
    <cfRule type="containsText" dxfId="107" priority="14" operator="containsText" text="Nur ein Feld ankreuzen!">
      <formula>NOT(ISERROR(SEARCH("Nur ein Feld ankreuzen!",A21)))</formula>
    </cfRule>
    <cfRule type="containsText" dxfId="106" priority="15" operator="containsText" text="Gut gemacht, nächste Zeile">
      <formula>NOT(ISERROR(SEARCH("Gut gemacht, nächste Zeile",A21)))</formula>
    </cfRule>
    <cfRule type="expression" dxfId="105" priority="16">
      <formula>$A$5&gt;1</formula>
    </cfRule>
  </conditionalFormatting>
  <conditionalFormatting sqref="A25">
    <cfRule type="containsText" dxfId="104" priority="11" operator="containsText" text="Nur ein Feld ankreuzen!">
      <formula>NOT(ISERROR(SEARCH("Nur ein Feld ankreuzen!",A25)))</formula>
    </cfRule>
    <cfRule type="containsText" dxfId="103" priority="12" operator="containsText" text="Gut gemacht, nächste Zeile">
      <formula>NOT(ISERROR(SEARCH("Gut gemacht, nächste Zeile",A25)))</formula>
    </cfRule>
    <cfRule type="expression" dxfId="102" priority="13">
      <formula>$A$5&gt;1</formula>
    </cfRule>
  </conditionalFormatting>
  <conditionalFormatting sqref="A29">
    <cfRule type="containsText" dxfId="101" priority="8" operator="containsText" text="Nur ein Feld ankreuzen!">
      <formula>NOT(ISERROR(SEARCH("Nur ein Feld ankreuzen!",A29)))</formula>
    </cfRule>
    <cfRule type="containsText" dxfId="100" priority="9" operator="containsText" text="Gut gemacht, nächste Zeile">
      <formula>NOT(ISERROR(SEARCH("Gut gemacht, nächste Zeile",A29)))</formula>
    </cfRule>
    <cfRule type="expression" dxfId="99" priority="10">
      <formula>$A$5&gt;1</formula>
    </cfRule>
  </conditionalFormatting>
  <conditionalFormatting sqref="O2">
    <cfRule type="containsText" dxfId="98" priority="5" operator="containsText" text="Bitte jede Zeile nur 1x makieren!">
      <formula>NOT(ISERROR(SEARCH("Bitte jede Zeile nur 1x makieren!",O2)))</formula>
    </cfRule>
    <cfRule type="containsText" dxfId="97" priority="6" operator="containsText" text="Sie haben alle Zeilen richtig ausgefüllt.">
      <formula>NOT(ISERROR(SEARCH("Sie haben alle Zeilen richtig ausgefüllt.",O2)))</formula>
    </cfRule>
    <cfRule type="containsText" dxfId="96" priority="7" operator="containsText" text="Bitte überprüfen Sie Ihre Eingaben.">
      <formula>NOT(ISERROR(SEARCH("Bitte überprüfen Sie Ihre Eingaben.",O2)))</formula>
    </cfRule>
  </conditionalFormatting>
  <hyperlinks>
    <hyperlink ref="G41" r:id="rId1" xr:uid="{DD1F8811-464B-4753-9325-CB2184D9A413}"/>
    <hyperlink ref="G42" r:id="rId2" xr:uid="{2F7925E1-D18A-4204-890C-6E6511AEABD2}"/>
    <hyperlink ref="G44" r:id="rId3" display="https://proneu-group.com/datenschutzerklarung" xr:uid="{FBCBF4EE-5356-448C-98FE-91945C8163C0}"/>
  </hyperlinks>
  <printOptions horizontalCentered="1" verticalCentered="1"/>
  <pageMargins left="0.31496062992125984" right="0.19685039370078741" top="0.11811023622047245" bottom="0.11811023622047245" header="0.11811023622047245" footer="0.11811023622047245"/>
  <pageSetup paperSize="9" scale="63" orientation="landscape" horizontalDpi="4294967293" r:id="rId4"/>
  <rowBreaks count="1" manualBreakCount="1">
    <brk id="33" max="16383" man="1"/>
  </rowBreaks>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5A2FE-6DC1-412C-AF50-9DA19357A113}">
  <sheetPr>
    <pageSetUpPr fitToPage="1"/>
  </sheetPr>
  <dimension ref="A1:AS44"/>
  <sheetViews>
    <sheetView showGridLines="0" zoomScale="80" zoomScaleNormal="80" zoomScalePageLayoutView="70" workbookViewId="0">
      <pane xSplit="2" ySplit="3" topLeftCell="C4" activePane="bottomRight" state="frozen"/>
      <selection activeCell="AH12" sqref="AH12"/>
      <selection pane="topRight" activeCell="AH12" sqref="AH12"/>
      <selection pane="bottomLeft" activeCell="AH12" sqref="AH12"/>
      <selection pane="bottomRight" activeCell="L5" sqref="L5"/>
    </sheetView>
  </sheetViews>
  <sheetFormatPr baseColWidth="10" defaultRowHeight="15" x14ac:dyDescent="0.25"/>
  <cols>
    <col min="1" max="1" width="30.85546875" style="3" customWidth="1"/>
    <col min="2" max="2" width="0.42578125" style="6" customWidth="1"/>
    <col min="3" max="3" width="23.7109375" style="6" customWidth="1"/>
    <col min="4" max="4" width="1.7109375" style="6" customWidth="1"/>
    <col min="5" max="6" width="0.42578125" style="6" customWidth="1"/>
    <col min="7" max="7" width="23.7109375" style="6" customWidth="1"/>
    <col min="8" max="8" width="1.7109375" style="6" customWidth="1"/>
    <col min="9" max="10" width="0.42578125" style="6" customWidth="1"/>
    <col min="11" max="11" width="23.7109375" style="6" customWidth="1"/>
    <col min="12" max="12" width="1.7109375" style="6" customWidth="1"/>
    <col min="13" max="14" width="0.42578125" style="6" customWidth="1"/>
    <col min="15" max="15" width="23.7109375" style="6" customWidth="1"/>
    <col min="16" max="16" width="1.7109375" style="6" customWidth="1"/>
    <col min="17" max="17" width="0.28515625" style="6" customWidth="1"/>
    <col min="18" max="18" width="0.42578125" style="6" customWidth="1"/>
    <col min="19" max="19" width="23.7109375" style="6" customWidth="1"/>
    <col min="20" max="20" width="1.7109375" style="6" customWidth="1"/>
    <col min="21" max="22" width="0.42578125" style="6" customWidth="1"/>
    <col min="23" max="23" width="23.7109375" style="6" customWidth="1"/>
    <col min="24" max="24" width="1.7109375" style="6" customWidth="1"/>
    <col min="25" max="26" width="0.42578125" style="6" customWidth="1"/>
    <col min="27" max="28" width="2" style="20" customWidth="1"/>
    <col min="29" max="34" width="3.85546875" style="20" customWidth="1"/>
    <col min="35" max="35" width="9" style="150" customWidth="1"/>
    <col min="36" max="36" width="11.42578125" style="150"/>
    <col min="37" max="37" width="11.42578125" style="20"/>
    <col min="38" max="16384" width="11.42578125" style="4"/>
  </cols>
  <sheetData>
    <row r="1" spans="1:45" ht="23.25" customHeight="1" x14ac:dyDescent="0.25">
      <c r="A1" s="11" t="s">
        <v>1</v>
      </c>
      <c r="B1" s="5"/>
      <c r="C1" s="129" t="s">
        <v>122</v>
      </c>
      <c r="D1" s="134" t="str">
        <f>IF(OR(AI5&lt;&gt;1,AI9&lt;&gt;1,AI13&lt;&gt;1,AI17&lt;&gt;1,AI21&lt;&gt;1,AI25&lt;&gt;1,AI29&lt;&gt;1),"",IF(AND(AH5=100,AH9=100,AH13=100,AH17=100,AH21=100,AH25=100,AH29=100),"Herzlichen Glückwunsch!",AVERAGE(AH5:AH29)))</f>
        <v/>
      </c>
      <c r="E1" s="134"/>
      <c r="F1" s="134"/>
      <c r="G1" s="134"/>
      <c r="H1" s="134"/>
      <c r="I1" s="134"/>
      <c r="J1" s="134"/>
      <c r="K1" s="134"/>
      <c r="L1" s="134"/>
      <c r="M1" s="134"/>
      <c r="N1" s="134"/>
      <c r="O1" s="35" t="str">
        <f>IF('Analyse-Beschreibung'!C15="","Name, Vorname:",'Analyse-Beschreibung'!C15)</f>
        <v>Frank Mustermann</v>
      </c>
      <c r="P1" s="34"/>
      <c r="Q1" s="34"/>
      <c r="R1" s="34"/>
      <c r="S1" s="130" t="str">
        <f>IF('Analyse-Beschreibung'!C16="","Firma:",'Analyse-Beschreibung'!C16)</f>
        <v>Musterfirma GmbH</v>
      </c>
      <c r="T1" s="130"/>
      <c r="U1" s="130"/>
      <c r="V1" s="130"/>
      <c r="W1" s="13"/>
      <c r="X1" s="5"/>
      <c r="Y1" s="5"/>
      <c r="Z1" s="5"/>
      <c r="AB1" s="114"/>
      <c r="AC1" s="114"/>
      <c r="AD1" s="114"/>
      <c r="AE1" s="114"/>
      <c r="AF1" s="114"/>
      <c r="AG1" s="114"/>
      <c r="AH1" s="114"/>
      <c r="AI1" s="20"/>
      <c r="AK1" s="114"/>
      <c r="AL1" s="76"/>
    </row>
    <row r="2" spans="1:45" ht="23.25" customHeight="1" x14ac:dyDescent="0.25">
      <c r="A2" s="36">
        <f>IF('Analyse-Beschreibung'!C17="","Datum:",'Analyse-Beschreibung'!C17)</f>
        <v>44424</v>
      </c>
      <c r="B2" s="20"/>
      <c r="C2" s="129"/>
      <c r="D2" s="135" t="str">
        <f>IF(D1="","",IF(D1="Herzlichen Glückwunsch!","Sie sind sehr gut Aufgestellt!","von 100 Punkten"))</f>
        <v/>
      </c>
      <c r="E2" s="135"/>
      <c r="F2" s="135"/>
      <c r="G2" s="135"/>
      <c r="H2" s="135"/>
      <c r="I2" s="135"/>
      <c r="J2" s="135"/>
      <c r="K2" s="135"/>
      <c r="L2" s="135"/>
      <c r="M2" s="135"/>
      <c r="N2" s="135"/>
      <c r="O2" s="126" t="str">
        <f>IF(OR(A5&lt;&gt;"Gut gemacht, nächste Zeile",A9&lt;&gt;"Gut gemacht, nächste Zeile",A13&lt;&gt;"Gut gemacht, nächste Zeile",A17&lt;&gt;"Gut gemacht, nächste Zeile",A21&lt;&gt;"Gut gemacht, nächste Zeile",A25&lt;&gt;"Gut gemacht, nächste Zeile",A29&lt;&gt;"Gut gemacht, nächste Zeile"),"Bitte jede Zeile nur 1x makieren!","")</f>
        <v>Bitte jede Zeile nur 1x makieren!</v>
      </c>
      <c r="P2" s="126"/>
      <c r="Q2" s="126"/>
      <c r="R2" s="126"/>
      <c r="S2" s="126"/>
      <c r="T2" s="126"/>
      <c r="U2" s="20"/>
      <c r="V2" s="20"/>
      <c r="W2" s="13"/>
      <c r="X2" s="20"/>
      <c r="Y2" s="20"/>
      <c r="Z2" s="20"/>
      <c r="AA2" s="114"/>
      <c r="AB2" s="114"/>
      <c r="AC2" s="114"/>
      <c r="AD2" s="114"/>
      <c r="AE2" s="114"/>
      <c r="AF2" s="114"/>
      <c r="AG2" s="114"/>
      <c r="AH2" s="114"/>
      <c r="AK2" s="114"/>
      <c r="AL2" s="76"/>
    </row>
    <row r="3" spans="1:45" ht="16.5" customHeight="1" x14ac:dyDescent="0.25">
      <c r="C3" s="127" t="str">
        <f>IF(O2="","","Lesen Sie jedes Handlungsfeld von links nach rechts durch. Kreuzen Sie in jeder Zeile das Kästchen an, das Ihre Situation am Besten beschreibt.")</f>
        <v>Lesen Sie jedes Handlungsfeld von links nach rechts durch. Kreuzen Sie in jeder Zeile das Kästchen an, das Ihre Situation am Besten beschreibt.</v>
      </c>
      <c r="D3" s="127"/>
      <c r="E3" s="127"/>
      <c r="F3" s="127"/>
      <c r="G3" s="127"/>
      <c r="H3" s="127"/>
      <c r="I3" s="127"/>
      <c r="J3" s="127"/>
      <c r="K3" s="127"/>
      <c r="L3" s="127"/>
      <c r="M3" s="127"/>
      <c r="N3" s="127"/>
      <c r="O3" s="127"/>
      <c r="P3" s="127"/>
      <c r="Q3" s="127"/>
      <c r="R3" s="127"/>
      <c r="S3" s="127"/>
      <c r="T3" s="127"/>
      <c r="U3" s="127"/>
      <c r="V3" s="127"/>
      <c r="W3" s="127"/>
      <c r="X3" s="127"/>
    </row>
    <row r="4" spans="1:45" ht="78" customHeight="1" x14ac:dyDescent="0.25">
      <c r="A4" s="78" t="s">
        <v>296</v>
      </c>
      <c r="B4" s="7"/>
      <c r="C4" s="131" t="s">
        <v>205</v>
      </c>
      <c r="D4" s="132"/>
      <c r="E4" s="133"/>
      <c r="F4" s="79"/>
      <c r="G4" s="131" t="s">
        <v>204</v>
      </c>
      <c r="H4" s="132"/>
      <c r="I4" s="133"/>
      <c r="J4" s="79"/>
      <c r="K4" s="131" t="s">
        <v>206</v>
      </c>
      <c r="L4" s="132"/>
      <c r="M4" s="133"/>
      <c r="N4" s="79"/>
      <c r="O4" s="131" t="s">
        <v>12</v>
      </c>
      <c r="P4" s="132"/>
      <c r="Q4" s="133"/>
      <c r="R4" s="79"/>
      <c r="S4" s="131" t="s">
        <v>13</v>
      </c>
      <c r="T4" s="132"/>
      <c r="U4" s="133"/>
      <c r="V4" s="79"/>
      <c r="W4" s="131" t="s">
        <v>14</v>
      </c>
      <c r="X4" s="132"/>
      <c r="Y4" s="133"/>
      <c r="Z4" s="7"/>
      <c r="AA4" s="39"/>
      <c r="AB4" s="39"/>
      <c r="AC4" s="39"/>
      <c r="AD4" s="39"/>
      <c r="AE4" s="39"/>
      <c r="AF4" s="39"/>
      <c r="AG4" s="39"/>
      <c r="AH4" s="39"/>
      <c r="AK4" s="151"/>
      <c r="AL4" s="149"/>
      <c r="AM4" s="149"/>
      <c r="AN4" s="149"/>
      <c r="AO4" s="149"/>
      <c r="AP4" s="149"/>
      <c r="AQ4" s="149"/>
      <c r="AR4" s="149"/>
      <c r="AS4" s="149"/>
    </row>
    <row r="5" spans="1:45" s="16" customFormat="1" ht="12" customHeight="1" x14ac:dyDescent="0.25">
      <c r="A5" s="70" t="str">
        <f>IF(COUNTA(D5,H5,L5,P5,T5,X5)=1,"Gut gemacht, nächste Zeile",IF(COUNTA(D5,H5,L5,P5,T5,X5)&gt;1,"Zu viele Felder angekreuzt!","Bitte ein Feld ankreuzen!"))</f>
        <v>Bitte ein Feld ankreuzen!</v>
      </c>
      <c r="B5" s="17"/>
      <c r="C5" s="68"/>
      <c r="D5" s="71"/>
      <c r="E5" s="67"/>
      <c r="F5" s="44"/>
      <c r="G5" s="68"/>
      <c r="H5" s="71"/>
      <c r="I5" s="72"/>
      <c r="J5" s="44"/>
      <c r="K5" s="68"/>
      <c r="L5" s="71"/>
      <c r="M5" s="67"/>
      <c r="N5" s="44"/>
      <c r="O5" s="68"/>
      <c r="P5" s="71"/>
      <c r="Q5" s="67"/>
      <c r="R5" s="44"/>
      <c r="S5" s="68"/>
      <c r="T5" s="71"/>
      <c r="U5" s="67"/>
      <c r="V5" s="44"/>
      <c r="W5" s="68"/>
      <c r="X5" s="71"/>
      <c r="Y5" s="67"/>
      <c r="Z5" s="17"/>
      <c r="AA5" s="59"/>
      <c r="AB5" s="59" t="str">
        <f>IF($D5&lt;&gt;"",100/6*1,"")</f>
        <v/>
      </c>
      <c r="AC5" s="59" t="str">
        <f>IF($H5&lt;&gt;"",100/6*2,"")</f>
        <v/>
      </c>
      <c r="AD5" s="59" t="str">
        <f>IF($L5&lt;&gt;"",100/6*3,"")</f>
        <v/>
      </c>
      <c r="AE5" s="59" t="str">
        <f>IF($P5&lt;&gt;"",100/6*4,"")</f>
        <v/>
      </c>
      <c r="AF5" s="59" t="str">
        <f>IF($T5&lt;&gt;"",100/6*5,"")</f>
        <v/>
      </c>
      <c r="AG5" s="59" t="str">
        <f>IF($X5&lt;&gt;"",100/6*6,"")</f>
        <v/>
      </c>
      <c r="AH5" s="59" t="str">
        <f>IF(COUNTA(D5,H5,L5,P5,T5,X5)=0,"",SUM(AB5:AG5)/COUNTA(D5,H5,L5,P5,T5,X5))</f>
        <v/>
      </c>
      <c r="AI5" s="150">
        <f>COUNTA(D5,H5,L5,P5,T5,X5)</f>
        <v>0</v>
      </c>
      <c r="AJ5" s="150"/>
      <c r="AK5" s="107"/>
    </row>
    <row r="6" spans="1:45" ht="3.75" customHeight="1" x14ac:dyDescent="0.25">
      <c r="A6" s="2"/>
      <c r="B6" s="1"/>
      <c r="C6" s="48"/>
      <c r="D6" s="49"/>
      <c r="E6" s="50"/>
      <c r="F6" s="51"/>
      <c r="G6" s="48"/>
      <c r="H6" s="49"/>
      <c r="I6" s="50"/>
      <c r="J6" s="51"/>
      <c r="K6" s="48"/>
      <c r="L6" s="49"/>
      <c r="M6" s="50"/>
      <c r="N6" s="51"/>
      <c r="O6" s="48"/>
      <c r="P6" s="49"/>
      <c r="Q6" s="50"/>
      <c r="R6" s="51"/>
      <c r="S6" s="48"/>
      <c r="T6" s="49"/>
      <c r="U6" s="50"/>
      <c r="V6" s="51"/>
      <c r="W6" s="48"/>
      <c r="X6" s="49"/>
      <c r="Y6" s="50"/>
      <c r="Z6" s="1"/>
      <c r="AA6" s="39"/>
      <c r="AB6" s="39"/>
      <c r="AC6" s="39"/>
      <c r="AD6" s="39"/>
      <c r="AE6" s="39"/>
      <c r="AF6" s="39"/>
      <c r="AG6" s="39"/>
      <c r="AH6" s="39"/>
    </row>
    <row r="7" spans="1:45" ht="3.75" customHeight="1" x14ac:dyDescent="0.25">
      <c r="C7" s="51"/>
      <c r="D7" s="51"/>
      <c r="E7" s="51"/>
      <c r="F7" s="51"/>
      <c r="G7" s="51"/>
      <c r="H7" s="51"/>
      <c r="I7" s="51"/>
      <c r="J7" s="51"/>
      <c r="K7" s="51"/>
      <c r="L7" s="51"/>
      <c r="M7" s="51"/>
      <c r="N7" s="51"/>
      <c r="O7" s="51"/>
      <c r="P7" s="51"/>
      <c r="Q7" s="51"/>
      <c r="R7" s="51"/>
      <c r="S7" s="51"/>
      <c r="T7" s="51"/>
      <c r="U7" s="51"/>
      <c r="V7" s="51"/>
      <c r="W7" s="51"/>
      <c r="X7" s="51"/>
      <c r="Y7" s="51"/>
      <c r="AA7" s="39"/>
      <c r="AB7" s="39"/>
      <c r="AC7" s="39"/>
      <c r="AD7" s="39"/>
      <c r="AE7" s="39"/>
      <c r="AF7" s="39"/>
      <c r="AG7" s="39"/>
      <c r="AH7" s="39"/>
    </row>
    <row r="8" spans="1:45" ht="78" customHeight="1" x14ac:dyDescent="0.25">
      <c r="A8" s="78" t="s">
        <v>297</v>
      </c>
      <c r="B8" s="7"/>
      <c r="C8" s="131" t="s">
        <v>16</v>
      </c>
      <c r="D8" s="132"/>
      <c r="E8" s="133"/>
      <c r="F8" s="79"/>
      <c r="G8" s="131" t="s">
        <v>2</v>
      </c>
      <c r="H8" s="132"/>
      <c r="I8" s="133"/>
      <c r="J8" s="79"/>
      <c r="K8" s="131" t="s">
        <v>207</v>
      </c>
      <c r="L8" s="132"/>
      <c r="M8" s="133"/>
      <c r="N8" s="79"/>
      <c r="O8" s="131" t="s">
        <v>150</v>
      </c>
      <c r="P8" s="132"/>
      <c r="Q8" s="133"/>
      <c r="R8" s="79"/>
      <c r="S8" s="131" t="s">
        <v>139</v>
      </c>
      <c r="T8" s="132"/>
      <c r="U8" s="133"/>
      <c r="V8" s="79"/>
      <c r="W8" s="131" t="s">
        <v>312</v>
      </c>
      <c r="X8" s="132"/>
      <c r="Y8" s="133"/>
      <c r="Z8" s="7"/>
      <c r="AA8" s="39"/>
      <c r="AB8" s="39"/>
      <c r="AC8" s="39"/>
      <c r="AD8" s="39"/>
      <c r="AE8" s="39"/>
      <c r="AF8" s="39"/>
      <c r="AG8" s="39"/>
      <c r="AH8" s="39"/>
    </row>
    <row r="9" spans="1:45" s="16" customFormat="1" ht="12" customHeight="1" x14ac:dyDescent="0.25">
      <c r="A9" s="70" t="str">
        <f>IF(COUNTA(D9,H9,L9,P9,T9,X9)=1,"Gut gemacht, nächste Zeile",IF(COUNTA(D9,H9,L9,P9,T9,X9)&gt;1,"Zu viele Felder angekreuzt!","Bitte ein Feld ankreuzen!"))</f>
        <v>Bitte ein Feld ankreuzen!</v>
      </c>
      <c r="B9" s="17"/>
      <c r="C9" s="68"/>
      <c r="D9" s="71"/>
      <c r="E9" s="67"/>
      <c r="F9" s="44"/>
      <c r="G9" s="68"/>
      <c r="H9" s="71"/>
      <c r="I9" s="67"/>
      <c r="J9" s="44"/>
      <c r="K9" s="68"/>
      <c r="L9" s="71"/>
      <c r="M9" s="67"/>
      <c r="N9" s="44"/>
      <c r="O9" s="68"/>
      <c r="P9" s="71"/>
      <c r="Q9" s="67"/>
      <c r="R9" s="44"/>
      <c r="S9" s="68"/>
      <c r="T9" s="71"/>
      <c r="U9" s="67"/>
      <c r="V9" s="44"/>
      <c r="W9" s="68"/>
      <c r="X9" s="71"/>
      <c r="Y9" s="67"/>
      <c r="Z9" s="17"/>
      <c r="AA9" s="59"/>
      <c r="AB9" s="59" t="str">
        <f>IF($D9&lt;&gt;"",100/6*1,"")</f>
        <v/>
      </c>
      <c r="AC9" s="59" t="str">
        <f>IF($H9&lt;&gt;"",100/6*2,"")</f>
        <v/>
      </c>
      <c r="AD9" s="59" t="str">
        <f>IF($L9&lt;&gt;"",100/6*3,"")</f>
        <v/>
      </c>
      <c r="AE9" s="59" t="str">
        <f>IF($P9&lt;&gt;"",100/6*4,"")</f>
        <v/>
      </c>
      <c r="AF9" s="59" t="str">
        <f>IF($T9&lt;&gt;"",100/6*5,"")</f>
        <v/>
      </c>
      <c r="AG9" s="59" t="str">
        <f>IF($X9&lt;&gt;"",100/6*6,"")</f>
        <v/>
      </c>
      <c r="AH9" s="59" t="str">
        <f>IF(COUNTA(D9,H9,L9,P9,T9,X9)=0,"",SUM(AB9:AG9)/COUNTA(D9,H9,L9,P9,T9,X9))</f>
        <v/>
      </c>
      <c r="AI9" s="150">
        <f>COUNTA(D9,H9,L9,P9,T9,X9)</f>
        <v>0</v>
      </c>
      <c r="AJ9" s="150"/>
      <c r="AK9" s="107"/>
    </row>
    <row r="10" spans="1:45" ht="3.75" customHeight="1" x14ac:dyDescent="0.25">
      <c r="A10" s="2"/>
      <c r="B10" s="1"/>
      <c r="C10" s="48"/>
      <c r="D10" s="49"/>
      <c r="E10" s="50"/>
      <c r="F10" s="51"/>
      <c r="G10" s="48"/>
      <c r="H10" s="49"/>
      <c r="I10" s="50"/>
      <c r="J10" s="51"/>
      <c r="K10" s="48"/>
      <c r="L10" s="49"/>
      <c r="M10" s="50"/>
      <c r="N10" s="51"/>
      <c r="O10" s="48"/>
      <c r="P10" s="49"/>
      <c r="Q10" s="50"/>
      <c r="R10" s="51"/>
      <c r="S10" s="48"/>
      <c r="T10" s="49"/>
      <c r="U10" s="50"/>
      <c r="V10" s="51"/>
      <c r="W10" s="48"/>
      <c r="X10" s="49"/>
      <c r="Y10" s="50"/>
      <c r="Z10" s="1"/>
      <c r="AA10" s="39"/>
      <c r="AB10" s="39"/>
      <c r="AC10" s="39"/>
      <c r="AD10" s="39"/>
      <c r="AE10" s="39"/>
      <c r="AF10" s="39"/>
      <c r="AG10" s="39"/>
      <c r="AH10" s="39"/>
    </row>
    <row r="11" spans="1:45" ht="3.75" customHeight="1" x14ac:dyDescent="0.25">
      <c r="C11" s="51"/>
      <c r="D11" s="51"/>
      <c r="E11" s="51"/>
      <c r="F11" s="51"/>
      <c r="G11" s="51"/>
      <c r="H11" s="51"/>
      <c r="I11" s="51"/>
      <c r="J11" s="51"/>
      <c r="K11" s="51"/>
      <c r="L11" s="51"/>
      <c r="M11" s="51"/>
      <c r="N11" s="51"/>
      <c r="O11" s="51"/>
      <c r="P11" s="51"/>
      <c r="Q11" s="51"/>
      <c r="R11" s="51"/>
      <c r="S11" s="51"/>
      <c r="T11" s="51"/>
      <c r="U11" s="51"/>
      <c r="V11" s="51"/>
      <c r="W11" s="51"/>
      <c r="X11" s="51"/>
      <c r="Y11" s="51"/>
      <c r="AA11" s="39"/>
      <c r="AB11" s="39"/>
      <c r="AC11" s="39"/>
      <c r="AD11" s="39"/>
      <c r="AE11" s="39"/>
      <c r="AF11" s="39"/>
      <c r="AG11" s="39"/>
      <c r="AH11" s="39"/>
    </row>
    <row r="12" spans="1:45" ht="78" customHeight="1" x14ac:dyDescent="0.25">
      <c r="A12" s="78" t="s">
        <v>300</v>
      </c>
      <c r="B12" s="7"/>
      <c r="C12" s="131" t="s">
        <v>140</v>
      </c>
      <c r="D12" s="132"/>
      <c r="E12" s="133"/>
      <c r="F12" s="79"/>
      <c r="G12" s="131" t="s">
        <v>141</v>
      </c>
      <c r="H12" s="132"/>
      <c r="I12" s="133"/>
      <c r="J12" s="79"/>
      <c r="K12" s="131" t="s">
        <v>142</v>
      </c>
      <c r="L12" s="132"/>
      <c r="M12" s="133"/>
      <c r="N12" s="79"/>
      <c r="O12" s="131" t="s">
        <v>143</v>
      </c>
      <c r="P12" s="132"/>
      <c r="Q12" s="133"/>
      <c r="R12" s="79"/>
      <c r="S12" s="131" t="s">
        <v>144</v>
      </c>
      <c r="T12" s="132"/>
      <c r="U12" s="133"/>
      <c r="V12" s="79"/>
      <c r="W12" s="131" t="s">
        <v>208</v>
      </c>
      <c r="X12" s="132"/>
      <c r="Y12" s="133"/>
      <c r="Z12" s="7"/>
      <c r="AA12" s="39"/>
      <c r="AB12" s="39"/>
      <c r="AC12" s="39"/>
      <c r="AD12" s="39"/>
      <c r="AE12" s="39"/>
      <c r="AF12" s="39"/>
      <c r="AG12" s="39"/>
      <c r="AH12" s="39"/>
    </row>
    <row r="13" spans="1:45" s="16" customFormat="1" ht="12" customHeight="1" x14ac:dyDescent="0.25">
      <c r="A13" s="70" t="str">
        <f>IF(COUNTA(D13,H13,L13,P13,T13,X13)=1,"Gut gemacht, nächste Zeile",IF(COUNTA(D13,H13,L13,P13,T13,X13)&gt;1,"Zu viele Felder angekreuzt!","Bitte ein Feld ankreuzen!"))</f>
        <v>Bitte ein Feld ankreuzen!</v>
      </c>
      <c r="B13" s="17"/>
      <c r="C13" s="68"/>
      <c r="D13" s="71"/>
      <c r="E13" s="67"/>
      <c r="F13" s="44"/>
      <c r="G13" s="68"/>
      <c r="H13" s="71"/>
      <c r="I13" s="67"/>
      <c r="J13" s="44"/>
      <c r="K13" s="68"/>
      <c r="L13" s="71"/>
      <c r="M13" s="67"/>
      <c r="N13" s="44"/>
      <c r="O13" s="68"/>
      <c r="P13" s="71"/>
      <c r="Q13" s="67"/>
      <c r="R13" s="44"/>
      <c r="S13" s="68"/>
      <c r="T13" s="71"/>
      <c r="U13" s="67"/>
      <c r="V13" s="44"/>
      <c r="W13" s="66"/>
      <c r="X13" s="71"/>
      <c r="Y13" s="67"/>
      <c r="Z13" s="17"/>
      <c r="AA13" s="59"/>
      <c r="AB13" s="59" t="str">
        <f>IF($D13&lt;&gt;"",100/6*1,"")</f>
        <v/>
      </c>
      <c r="AC13" s="59" t="str">
        <f>IF($H13&lt;&gt;"",100/6*2,"")</f>
        <v/>
      </c>
      <c r="AD13" s="59" t="str">
        <f>IF($L13&lt;&gt;"",100/6*3,"")</f>
        <v/>
      </c>
      <c r="AE13" s="59" t="str">
        <f>IF($P13&lt;&gt;"",100/6*4,"")</f>
        <v/>
      </c>
      <c r="AF13" s="59" t="str">
        <f>IF($T13&lt;&gt;"",100/6*5,"")</f>
        <v/>
      </c>
      <c r="AG13" s="59" t="str">
        <f>IF($X13&lt;&gt;"",100/6*6,"")</f>
        <v/>
      </c>
      <c r="AH13" s="59" t="str">
        <f>IF(COUNTA(D13,H13,L13,P13,T13,X13)=0,"",SUM(AB13:AG13)/COUNTA(D13,H13,L13,P13,T13,X13))</f>
        <v/>
      </c>
      <c r="AI13" s="150">
        <f>COUNTA(D13,H13,L13,P13,T13,X13)</f>
        <v>0</v>
      </c>
      <c r="AJ13" s="150"/>
      <c r="AK13" s="107"/>
    </row>
    <row r="14" spans="1:45" ht="3.75" customHeight="1" x14ac:dyDescent="0.25">
      <c r="A14" s="2"/>
      <c r="B14" s="1"/>
      <c r="C14" s="48"/>
      <c r="D14" s="49"/>
      <c r="E14" s="50"/>
      <c r="F14" s="51"/>
      <c r="G14" s="48"/>
      <c r="H14" s="49"/>
      <c r="I14" s="50"/>
      <c r="J14" s="51"/>
      <c r="K14" s="48"/>
      <c r="L14" s="49"/>
      <c r="M14" s="50"/>
      <c r="N14" s="51"/>
      <c r="O14" s="48"/>
      <c r="P14" s="49"/>
      <c r="Q14" s="50"/>
      <c r="R14" s="51"/>
      <c r="S14" s="48"/>
      <c r="T14" s="49"/>
      <c r="U14" s="50"/>
      <c r="V14" s="51"/>
      <c r="W14" s="48"/>
      <c r="X14" s="49"/>
      <c r="Y14" s="50"/>
      <c r="Z14" s="1"/>
      <c r="AA14" s="39"/>
      <c r="AB14" s="39"/>
      <c r="AC14" s="39"/>
      <c r="AD14" s="39"/>
      <c r="AE14" s="39"/>
      <c r="AF14" s="39"/>
      <c r="AG14" s="39"/>
      <c r="AH14" s="39"/>
    </row>
    <row r="15" spans="1:45" ht="3.75" customHeight="1" x14ac:dyDescent="0.25">
      <c r="C15" s="51"/>
      <c r="D15" s="51"/>
      <c r="E15" s="51"/>
      <c r="F15" s="51"/>
      <c r="G15" s="51"/>
      <c r="H15" s="51"/>
      <c r="I15" s="51"/>
      <c r="J15" s="51"/>
      <c r="K15" s="51"/>
      <c r="L15" s="51"/>
      <c r="M15" s="51"/>
      <c r="N15" s="51"/>
      <c r="O15" s="51"/>
      <c r="P15" s="51"/>
      <c r="Q15" s="51"/>
      <c r="R15" s="51"/>
      <c r="S15" s="51"/>
      <c r="T15" s="51"/>
      <c r="U15" s="51"/>
      <c r="V15" s="51"/>
      <c r="W15" s="51"/>
      <c r="X15" s="51"/>
      <c r="Y15" s="51"/>
      <c r="AA15" s="39"/>
      <c r="AB15" s="39"/>
      <c r="AC15" s="39"/>
      <c r="AD15" s="39"/>
      <c r="AE15" s="39"/>
      <c r="AF15" s="39"/>
      <c r="AG15" s="39"/>
      <c r="AH15" s="39"/>
    </row>
    <row r="16" spans="1:45" ht="78" customHeight="1" x14ac:dyDescent="0.25">
      <c r="A16" s="78" t="s">
        <v>302</v>
      </c>
      <c r="B16" s="7"/>
      <c r="C16" s="131" t="s">
        <v>145</v>
      </c>
      <c r="D16" s="132"/>
      <c r="E16" s="133"/>
      <c r="F16" s="79"/>
      <c r="G16" s="131" t="s">
        <v>146</v>
      </c>
      <c r="H16" s="132"/>
      <c r="I16" s="133"/>
      <c r="J16" s="79"/>
      <c r="K16" s="131" t="s">
        <v>203</v>
      </c>
      <c r="L16" s="132"/>
      <c r="M16" s="133"/>
      <c r="N16" s="79"/>
      <c r="O16" s="131" t="s">
        <v>209</v>
      </c>
      <c r="P16" s="132"/>
      <c r="Q16" s="133"/>
      <c r="R16" s="79"/>
      <c r="S16" s="131" t="s">
        <v>7</v>
      </c>
      <c r="T16" s="132"/>
      <c r="U16" s="133"/>
      <c r="V16" s="79"/>
      <c r="W16" s="131" t="s">
        <v>128</v>
      </c>
      <c r="X16" s="132"/>
      <c r="Y16" s="133"/>
      <c r="Z16" s="7"/>
      <c r="AA16" s="39"/>
      <c r="AB16" s="39"/>
      <c r="AC16" s="39"/>
      <c r="AD16" s="39"/>
      <c r="AE16" s="39"/>
      <c r="AF16" s="39"/>
      <c r="AG16" s="39"/>
      <c r="AH16" s="39"/>
    </row>
    <row r="17" spans="1:37" s="16" customFormat="1" ht="12" customHeight="1" x14ac:dyDescent="0.25">
      <c r="A17" s="70" t="str">
        <f>IF(COUNTA(D17,H17,L17,P17,T17,X17)=1,"Gut gemacht, nächste Zeile",IF(COUNTA(D17,H17,L17,P17,T17,X17)&gt;1,"Zu viele Felder angekreuzt!","Bitte ein Feld ankreuzen!"))</f>
        <v>Bitte ein Feld ankreuzen!</v>
      </c>
      <c r="B17" s="17"/>
      <c r="C17" s="68"/>
      <c r="D17" s="71"/>
      <c r="E17" s="67"/>
      <c r="F17" s="44"/>
      <c r="G17" s="68"/>
      <c r="H17" s="71"/>
      <c r="I17" s="67"/>
      <c r="J17" s="44"/>
      <c r="K17" s="68"/>
      <c r="L17" s="71"/>
      <c r="M17" s="67"/>
      <c r="N17" s="44"/>
      <c r="O17" s="68"/>
      <c r="P17" s="71"/>
      <c r="Q17" s="67"/>
      <c r="R17" s="44"/>
      <c r="S17" s="68"/>
      <c r="T17" s="71"/>
      <c r="U17" s="67"/>
      <c r="V17" s="44"/>
      <c r="W17" s="68"/>
      <c r="X17" s="71"/>
      <c r="Y17" s="67"/>
      <c r="Z17" s="17"/>
      <c r="AA17" s="59"/>
      <c r="AB17" s="59" t="str">
        <f>IF($D17&lt;&gt;"",100/6*1,"")</f>
        <v/>
      </c>
      <c r="AC17" s="59" t="str">
        <f>IF($H17&lt;&gt;"",100/6*2,"")</f>
        <v/>
      </c>
      <c r="AD17" s="59" t="str">
        <f>IF($L17&lt;&gt;"",100/6*3,"")</f>
        <v/>
      </c>
      <c r="AE17" s="59" t="str">
        <f>IF($P17&lt;&gt;"",100/6*4,"")</f>
        <v/>
      </c>
      <c r="AF17" s="59" t="str">
        <f>IF($T17&lt;&gt;"",100/6*5,"")</f>
        <v/>
      </c>
      <c r="AG17" s="59" t="str">
        <f>IF($X17&lt;&gt;"",100/6*6,"")</f>
        <v/>
      </c>
      <c r="AH17" s="59" t="str">
        <f>IF(COUNTA(D17,H17,L17,P17,T17,X17)=0,"",SUM(AB17:AG17)/COUNTA(D17,H17,L17,P17,T17,X17))</f>
        <v/>
      </c>
      <c r="AI17" s="150">
        <f>COUNTA(D17,H17,L17,P17,T17,X17)</f>
        <v>0</v>
      </c>
      <c r="AJ17" s="150"/>
      <c r="AK17" s="107"/>
    </row>
    <row r="18" spans="1:37" ht="3.75" customHeight="1" x14ac:dyDescent="0.25">
      <c r="A18" s="2"/>
      <c r="B18" s="1"/>
      <c r="C18" s="48"/>
      <c r="D18" s="49"/>
      <c r="E18" s="50"/>
      <c r="F18" s="51"/>
      <c r="G18" s="48"/>
      <c r="H18" s="49"/>
      <c r="I18" s="50"/>
      <c r="J18" s="51"/>
      <c r="K18" s="48"/>
      <c r="L18" s="49"/>
      <c r="M18" s="50"/>
      <c r="N18" s="51"/>
      <c r="O18" s="48"/>
      <c r="P18" s="49"/>
      <c r="Q18" s="50"/>
      <c r="R18" s="51"/>
      <c r="S18" s="48"/>
      <c r="T18" s="49"/>
      <c r="U18" s="50"/>
      <c r="V18" s="51"/>
      <c r="W18" s="48"/>
      <c r="X18" s="49"/>
      <c r="Y18" s="50"/>
      <c r="Z18" s="1"/>
      <c r="AA18" s="39"/>
      <c r="AB18" s="39"/>
      <c r="AC18" s="39"/>
      <c r="AD18" s="39"/>
      <c r="AE18" s="39"/>
      <c r="AF18" s="39"/>
      <c r="AG18" s="39"/>
      <c r="AH18" s="39"/>
    </row>
    <row r="19" spans="1:37" ht="3.75" customHeight="1" x14ac:dyDescent="0.25">
      <c r="C19" s="51"/>
      <c r="D19" s="51"/>
      <c r="E19" s="51"/>
      <c r="F19" s="51"/>
      <c r="G19" s="51"/>
      <c r="H19" s="51"/>
      <c r="I19" s="51"/>
      <c r="J19" s="51"/>
      <c r="K19" s="51"/>
      <c r="L19" s="51"/>
      <c r="M19" s="51"/>
      <c r="N19" s="51"/>
      <c r="O19" s="51"/>
      <c r="P19" s="51"/>
      <c r="Q19" s="51"/>
      <c r="R19" s="51"/>
      <c r="S19" s="51"/>
      <c r="T19" s="51"/>
      <c r="U19" s="51"/>
      <c r="V19" s="51"/>
      <c r="W19" s="51"/>
      <c r="X19" s="51"/>
      <c r="Y19" s="51"/>
      <c r="AA19" s="39"/>
      <c r="AB19" s="39"/>
      <c r="AC19" s="39"/>
      <c r="AD19" s="39"/>
      <c r="AE19" s="39"/>
      <c r="AF19" s="39"/>
      <c r="AG19" s="39"/>
      <c r="AH19" s="39"/>
    </row>
    <row r="20" spans="1:37" ht="78" customHeight="1" x14ac:dyDescent="0.25">
      <c r="A20" s="78" t="s">
        <v>304</v>
      </c>
      <c r="B20" s="7"/>
      <c r="C20" s="131" t="s">
        <v>17</v>
      </c>
      <c r="D20" s="132"/>
      <c r="E20" s="133"/>
      <c r="F20" s="79"/>
      <c r="G20" s="131" t="s">
        <v>210</v>
      </c>
      <c r="H20" s="132"/>
      <c r="I20" s="133"/>
      <c r="J20" s="79"/>
      <c r="K20" s="131" t="s">
        <v>211</v>
      </c>
      <c r="L20" s="132"/>
      <c r="M20" s="133"/>
      <c r="N20" s="79"/>
      <c r="O20" s="131" t="s">
        <v>188</v>
      </c>
      <c r="P20" s="132"/>
      <c r="Q20" s="133"/>
      <c r="R20" s="79"/>
      <c r="S20" s="131" t="s">
        <v>15</v>
      </c>
      <c r="T20" s="132"/>
      <c r="U20" s="133"/>
      <c r="V20" s="79"/>
      <c r="W20" s="131" t="s">
        <v>212</v>
      </c>
      <c r="X20" s="132"/>
      <c r="Y20" s="133"/>
      <c r="Z20" s="7"/>
      <c r="AA20" s="39"/>
      <c r="AB20" s="39"/>
      <c r="AC20" s="39"/>
      <c r="AD20" s="39"/>
      <c r="AE20" s="39"/>
      <c r="AF20" s="39"/>
      <c r="AG20" s="39"/>
      <c r="AH20" s="39"/>
    </row>
    <row r="21" spans="1:37" s="16" customFormat="1" ht="12" customHeight="1" x14ac:dyDescent="0.25">
      <c r="A21" s="70" t="str">
        <f>IF(COUNTA(D21,H21,L21,P21,T21,X21)=1,"Gut gemacht, nächste Zeile",IF(COUNTA(D21,H21,L21,P21,T21,X21)&gt;1,"Zu viele Felder angekreuzt!","Bitte ein Feld ankreuzen!"))</f>
        <v>Bitte ein Feld ankreuzen!</v>
      </c>
      <c r="B21" s="17"/>
      <c r="C21" s="68"/>
      <c r="D21" s="71"/>
      <c r="E21" s="67"/>
      <c r="F21" s="44"/>
      <c r="G21" s="68"/>
      <c r="H21" s="71"/>
      <c r="I21" s="67"/>
      <c r="J21" s="44"/>
      <c r="K21" s="68"/>
      <c r="L21" s="71"/>
      <c r="M21" s="67"/>
      <c r="N21" s="44"/>
      <c r="O21" s="68"/>
      <c r="P21" s="71"/>
      <c r="Q21" s="67"/>
      <c r="R21" s="44"/>
      <c r="S21" s="68"/>
      <c r="T21" s="71"/>
      <c r="U21" s="67"/>
      <c r="V21" s="44"/>
      <c r="W21" s="68"/>
      <c r="X21" s="71"/>
      <c r="Y21" s="67"/>
      <c r="Z21" s="17"/>
      <c r="AA21" s="59"/>
      <c r="AB21" s="59" t="str">
        <f>IF($D21&lt;&gt;"",100/6*1,"")</f>
        <v/>
      </c>
      <c r="AC21" s="59" t="str">
        <f>IF($H21&lt;&gt;"",100/6*2,"")</f>
        <v/>
      </c>
      <c r="AD21" s="59" t="str">
        <f>IF($L21&lt;&gt;"",100/6*3,"")</f>
        <v/>
      </c>
      <c r="AE21" s="59" t="str">
        <f>IF($P21&lt;&gt;"",100/6*4,"")</f>
        <v/>
      </c>
      <c r="AF21" s="59" t="str">
        <f>IF($T21&lt;&gt;"",100/6*5,"")</f>
        <v/>
      </c>
      <c r="AG21" s="59" t="str">
        <f>IF($X21&lt;&gt;"",100/6*6,"")</f>
        <v/>
      </c>
      <c r="AH21" s="59" t="str">
        <f>IF(COUNTA(D21,H21,L21,P21,T21,X21)=0,"",SUM(AB21:AG21)/COUNTA(D21,H21,L21,P21,T21,X21))</f>
        <v/>
      </c>
      <c r="AI21" s="150">
        <f>COUNTA(D21,H21,L21,P21,T21,X21)</f>
        <v>0</v>
      </c>
      <c r="AJ21" s="150"/>
      <c r="AK21" s="107"/>
    </row>
    <row r="22" spans="1:37" ht="3.75" customHeight="1" x14ac:dyDescent="0.25">
      <c r="A22" s="2"/>
      <c r="B22" s="1"/>
      <c r="C22" s="48"/>
      <c r="D22" s="49"/>
      <c r="E22" s="50"/>
      <c r="F22" s="51"/>
      <c r="G22" s="48"/>
      <c r="H22" s="49"/>
      <c r="I22" s="50"/>
      <c r="J22" s="51"/>
      <c r="K22" s="48"/>
      <c r="L22" s="49"/>
      <c r="M22" s="50"/>
      <c r="N22" s="51"/>
      <c r="O22" s="48"/>
      <c r="P22" s="49"/>
      <c r="Q22" s="50"/>
      <c r="R22" s="51"/>
      <c r="S22" s="48"/>
      <c r="T22" s="49"/>
      <c r="U22" s="50"/>
      <c r="V22" s="51"/>
      <c r="W22" s="48"/>
      <c r="X22" s="49"/>
      <c r="Y22" s="50"/>
      <c r="Z22" s="1"/>
      <c r="AA22" s="39"/>
      <c r="AB22" s="39"/>
      <c r="AC22" s="39"/>
      <c r="AD22" s="39"/>
      <c r="AE22" s="39"/>
      <c r="AF22" s="39"/>
      <c r="AG22" s="39"/>
      <c r="AH22" s="39"/>
    </row>
    <row r="23" spans="1:37" ht="3.75" customHeight="1" x14ac:dyDescent="0.25">
      <c r="C23" s="51"/>
      <c r="D23" s="51"/>
      <c r="E23" s="51"/>
      <c r="F23" s="51"/>
      <c r="G23" s="51"/>
      <c r="H23" s="51"/>
      <c r="I23" s="51"/>
      <c r="J23" s="51"/>
      <c r="K23" s="51"/>
      <c r="L23" s="51"/>
      <c r="M23" s="51"/>
      <c r="N23" s="51"/>
      <c r="O23" s="51"/>
      <c r="P23" s="51"/>
      <c r="Q23" s="51"/>
      <c r="R23" s="51"/>
      <c r="S23" s="51"/>
      <c r="T23" s="51"/>
      <c r="U23" s="51"/>
      <c r="V23" s="51"/>
      <c r="W23" s="51"/>
      <c r="X23" s="51"/>
      <c r="Y23" s="51"/>
      <c r="AA23" s="39"/>
      <c r="AB23" s="39"/>
      <c r="AC23" s="39"/>
      <c r="AD23" s="39"/>
      <c r="AE23" s="39"/>
      <c r="AF23" s="39"/>
      <c r="AG23" s="39"/>
      <c r="AH23" s="39"/>
    </row>
    <row r="24" spans="1:37" ht="78" customHeight="1" x14ac:dyDescent="0.25">
      <c r="A24" s="78" t="s">
        <v>306</v>
      </c>
      <c r="B24" s="7"/>
      <c r="C24" s="131" t="s">
        <v>18</v>
      </c>
      <c r="D24" s="132"/>
      <c r="E24" s="133"/>
      <c r="F24" s="79"/>
      <c r="G24" s="131" t="s">
        <v>3</v>
      </c>
      <c r="H24" s="132"/>
      <c r="I24" s="133"/>
      <c r="J24" s="79"/>
      <c r="K24" s="131" t="s">
        <v>152</v>
      </c>
      <c r="L24" s="132"/>
      <c r="M24" s="133"/>
      <c r="N24" s="79"/>
      <c r="O24" s="131" t="s">
        <v>6</v>
      </c>
      <c r="P24" s="132"/>
      <c r="Q24" s="133"/>
      <c r="R24" s="79"/>
      <c r="S24" s="131" t="s">
        <v>151</v>
      </c>
      <c r="T24" s="132"/>
      <c r="U24" s="133"/>
      <c r="V24" s="79"/>
      <c r="W24" s="131" t="s">
        <v>9</v>
      </c>
      <c r="X24" s="132"/>
      <c r="Y24" s="133"/>
      <c r="Z24" s="7"/>
      <c r="AA24" s="39"/>
      <c r="AB24" s="39"/>
      <c r="AC24" s="39"/>
      <c r="AD24" s="39"/>
      <c r="AE24" s="39"/>
      <c r="AF24" s="39"/>
      <c r="AG24" s="39"/>
      <c r="AH24" s="39"/>
    </row>
    <row r="25" spans="1:37" s="16" customFormat="1" ht="12" customHeight="1" x14ac:dyDescent="0.25">
      <c r="A25" s="70" t="str">
        <f>IF(COUNTA(D25,H25,L25,P25,T25,X25)=1,"Gut gemacht, nächste Zeile",IF(COUNTA(D25,H25,L25,P25,T25,X25)&gt;1,"Zu viele Felder angekreuzt!","Bitte ein Feld ankreuzen!"))</f>
        <v>Bitte ein Feld ankreuzen!</v>
      </c>
      <c r="B25" s="17"/>
      <c r="C25" s="68"/>
      <c r="D25" s="71"/>
      <c r="E25" s="67"/>
      <c r="F25" s="44"/>
      <c r="G25" s="68"/>
      <c r="H25" s="71"/>
      <c r="I25" s="67"/>
      <c r="J25" s="44"/>
      <c r="K25" s="68"/>
      <c r="L25" s="71"/>
      <c r="M25" s="67"/>
      <c r="N25" s="44"/>
      <c r="O25" s="68"/>
      <c r="P25" s="71"/>
      <c r="Q25" s="67"/>
      <c r="R25" s="44"/>
      <c r="S25" s="68"/>
      <c r="T25" s="71"/>
      <c r="U25" s="67"/>
      <c r="V25" s="44"/>
      <c r="W25" s="68"/>
      <c r="X25" s="71"/>
      <c r="Y25" s="67"/>
      <c r="Z25" s="17"/>
      <c r="AA25" s="59"/>
      <c r="AB25" s="59" t="str">
        <f>IF($D25&lt;&gt;"",100/6*1,"")</f>
        <v/>
      </c>
      <c r="AC25" s="59" t="str">
        <f>IF($H25&lt;&gt;"",100/6*2,"")</f>
        <v/>
      </c>
      <c r="AD25" s="59" t="str">
        <f>IF($L25&lt;&gt;"",100/6*3,"")</f>
        <v/>
      </c>
      <c r="AE25" s="59" t="str">
        <f>IF($P25&lt;&gt;"",100/6*4,"")</f>
        <v/>
      </c>
      <c r="AF25" s="59" t="str">
        <f>IF($T25&lt;&gt;"",100/6*5,"")</f>
        <v/>
      </c>
      <c r="AG25" s="59" t="str">
        <f>IF($X25&lt;&gt;"",100/6*6,"")</f>
        <v/>
      </c>
      <c r="AH25" s="59" t="str">
        <f>IF(COUNTA(D25,H25,L25,P25,T25,X25)=0,"",SUM(AB25:AG25)/COUNTA(D25,H25,L25,P25,T25,X25))</f>
        <v/>
      </c>
      <c r="AI25" s="150">
        <f>COUNTA(D25,H25,L25,P25,T25,X25)</f>
        <v>0</v>
      </c>
      <c r="AJ25" s="150"/>
      <c r="AK25" s="107"/>
    </row>
    <row r="26" spans="1:37" ht="3.75" customHeight="1" x14ac:dyDescent="0.25">
      <c r="A26" s="2"/>
      <c r="B26" s="1"/>
      <c r="C26" s="48"/>
      <c r="D26" s="49"/>
      <c r="E26" s="50"/>
      <c r="F26" s="51"/>
      <c r="G26" s="48"/>
      <c r="H26" s="49"/>
      <c r="I26" s="50"/>
      <c r="J26" s="51"/>
      <c r="K26" s="48"/>
      <c r="L26" s="49"/>
      <c r="M26" s="50"/>
      <c r="N26" s="51"/>
      <c r="O26" s="48"/>
      <c r="P26" s="49"/>
      <c r="Q26" s="50"/>
      <c r="R26" s="51"/>
      <c r="S26" s="48"/>
      <c r="T26" s="49"/>
      <c r="U26" s="50"/>
      <c r="V26" s="51"/>
      <c r="W26" s="48"/>
      <c r="X26" s="49"/>
      <c r="Y26" s="50"/>
      <c r="Z26" s="1"/>
      <c r="AA26" s="39"/>
      <c r="AB26" s="39"/>
      <c r="AC26" s="39"/>
      <c r="AD26" s="39"/>
      <c r="AE26" s="39"/>
      <c r="AF26" s="39"/>
      <c r="AG26" s="39"/>
      <c r="AH26" s="39"/>
    </row>
    <row r="27" spans="1:37" ht="3.75" customHeight="1" x14ac:dyDescent="0.25">
      <c r="C27" s="51"/>
      <c r="D27" s="51"/>
      <c r="E27" s="51"/>
      <c r="F27" s="51"/>
      <c r="G27" s="51"/>
      <c r="H27" s="51"/>
      <c r="I27" s="51"/>
      <c r="J27" s="51"/>
      <c r="K27" s="51"/>
      <c r="L27" s="51"/>
      <c r="M27" s="51"/>
      <c r="N27" s="51"/>
      <c r="O27" s="51"/>
      <c r="P27" s="51"/>
      <c r="Q27" s="51"/>
      <c r="R27" s="51"/>
      <c r="S27" s="51"/>
      <c r="T27" s="51"/>
      <c r="U27" s="51"/>
      <c r="V27" s="51"/>
      <c r="W27" s="51"/>
      <c r="X27" s="51"/>
      <c r="Y27" s="51"/>
      <c r="AA27" s="39"/>
      <c r="AB27" s="39"/>
      <c r="AC27" s="39"/>
      <c r="AD27" s="39"/>
      <c r="AE27" s="39"/>
      <c r="AF27" s="39"/>
      <c r="AG27" s="39"/>
      <c r="AH27" s="39"/>
    </row>
    <row r="28" spans="1:37" ht="78" customHeight="1" x14ac:dyDescent="0.25">
      <c r="A28" s="78" t="s">
        <v>308</v>
      </c>
      <c r="B28" s="7"/>
      <c r="C28" s="131" t="s">
        <v>19</v>
      </c>
      <c r="D28" s="132"/>
      <c r="E28" s="133"/>
      <c r="F28" s="79"/>
      <c r="G28" s="131" t="s">
        <v>4</v>
      </c>
      <c r="H28" s="132"/>
      <c r="I28" s="133"/>
      <c r="J28" s="79"/>
      <c r="K28" s="131" t="s">
        <v>5</v>
      </c>
      <c r="L28" s="132"/>
      <c r="M28" s="133"/>
      <c r="N28" s="79"/>
      <c r="O28" s="131" t="s">
        <v>153</v>
      </c>
      <c r="P28" s="132"/>
      <c r="Q28" s="133"/>
      <c r="R28" s="79"/>
      <c r="S28" s="131" t="s">
        <v>8</v>
      </c>
      <c r="T28" s="132"/>
      <c r="U28" s="133"/>
      <c r="V28" s="79"/>
      <c r="W28" s="131" t="s">
        <v>10</v>
      </c>
      <c r="X28" s="132"/>
      <c r="Y28" s="133"/>
      <c r="Z28" s="7"/>
      <c r="AA28" s="39"/>
      <c r="AB28" s="39"/>
      <c r="AC28" s="39"/>
      <c r="AD28" s="39"/>
      <c r="AE28" s="39"/>
      <c r="AF28" s="39"/>
      <c r="AG28" s="39"/>
      <c r="AH28" s="39"/>
    </row>
    <row r="29" spans="1:37" s="16" customFormat="1" ht="12" customHeight="1" x14ac:dyDescent="0.25">
      <c r="A29" s="70" t="str">
        <f>IF(COUNTA(D29,H29,L29,P29,T29,X29)=1,"Gut gemacht, nächste Zeile",IF(COUNTA(D29,H29,L29,P29,T29,X29)&gt;1,"Zu viele Felder angekreuzt!","Bitte ein Feld ankreuzen!"))</f>
        <v>Bitte ein Feld ankreuzen!</v>
      </c>
      <c r="B29" s="17"/>
      <c r="C29" s="45"/>
      <c r="D29" s="71"/>
      <c r="E29" s="46"/>
      <c r="F29" s="47"/>
      <c r="G29" s="45"/>
      <c r="H29" s="71"/>
      <c r="I29" s="46"/>
      <c r="J29" s="47"/>
      <c r="K29" s="45"/>
      <c r="L29" s="71"/>
      <c r="M29" s="46"/>
      <c r="N29" s="47"/>
      <c r="O29" s="45"/>
      <c r="P29" s="71"/>
      <c r="Q29" s="46"/>
      <c r="R29" s="47"/>
      <c r="S29" s="45"/>
      <c r="T29" s="71"/>
      <c r="U29" s="46"/>
      <c r="V29" s="47"/>
      <c r="W29" s="45"/>
      <c r="X29" s="71"/>
      <c r="Y29" s="72"/>
      <c r="Z29" s="17"/>
      <c r="AA29" s="59"/>
      <c r="AB29" s="59" t="str">
        <f>IF($D29&lt;&gt;"",100/6*1,"")</f>
        <v/>
      </c>
      <c r="AC29" s="59" t="str">
        <f>IF($H29&lt;&gt;"",100/6*2,"")</f>
        <v/>
      </c>
      <c r="AD29" s="59" t="str">
        <f>IF($L29&lt;&gt;"",100/6*3,"")</f>
        <v/>
      </c>
      <c r="AE29" s="59" t="str">
        <f>IF($P29&lt;&gt;"",100/6*4,"")</f>
        <v/>
      </c>
      <c r="AF29" s="59" t="str">
        <f>IF($T29&lt;&gt;"",100/6*5,"")</f>
        <v/>
      </c>
      <c r="AG29" s="59" t="str">
        <f>IF($X29&lt;&gt;"",100/6*6,"")</f>
        <v/>
      </c>
      <c r="AH29" s="59" t="str">
        <f>IF(COUNTA(D29,H29,L29,P29,T29,X29)=0,"",SUM(AB29:AG29)/COUNTA(D29,H29,L29,P29,T29,X29))</f>
        <v/>
      </c>
      <c r="AI29" s="150">
        <f>COUNTA(D29,H29,L29,P29,T29,X29)</f>
        <v>0</v>
      </c>
      <c r="AJ29" s="150"/>
      <c r="AK29" s="107"/>
    </row>
    <row r="30" spans="1:37" ht="3.75" customHeight="1" x14ac:dyDescent="0.25">
      <c r="A30" s="2"/>
      <c r="B30" s="1"/>
      <c r="C30" s="8"/>
      <c r="D30" s="9"/>
      <c r="E30" s="10"/>
      <c r="F30" s="1"/>
      <c r="G30" s="8"/>
      <c r="H30" s="9"/>
      <c r="I30" s="10"/>
      <c r="J30" s="1"/>
      <c r="K30" s="8"/>
      <c r="L30" s="9"/>
      <c r="M30" s="10"/>
      <c r="N30" s="1"/>
      <c r="O30" s="8"/>
      <c r="P30" s="9"/>
      <c r="Q30" s="10"/>
      <c r="R30" s="1"/>
      <c r="S30" s="8"/>
      <c r="T30" s="9"/>
      <c r="U30" s="10"/>
      <c r="V30" s="1"/>
      <c r="W30" s="8"/>
      <c r="X30" s="9"/>
      <c r="Y30" s="10"/>
      <c r="Z30" s="1"/>
      <c r="AA30" s="39"/>
      <c r="AB30" s="39"/>
      <c r="AC30" s="39"/>
      <c r="AD30" s="39"/>
      <c r="AE30" s="39"/>
      <c r="AF30" s="39"/>
      <c r="AG30" s="39"/>
      <c r="AH30" s="39"/>
      <c r="AI30" s="150">
        <f>COUNTA(D30,H30,L30,P30,T30,X30)</f>
        <v>0</v>
      </c>
    </row>
    <row r="31" spans="1:37" ht="3.75" customHeight="1" x14ac:dyDescent="0.25">
      <c r="B31" s="1"/>
      <c r="C31" s="1"/>
      <c r="D31" s="1"/>
      <c r="E31" s="1"/>
      <c r="F31" s="1"/>
      <c r="G31" s="1"/>
      <c r="H31" s="1"/>
      <c r="I31" s="1"/>
      <c r="J31" s="1"/>
      <c r="K31" s="1"/>
      <c r="L31" s="1"/>
      <c r="M31" s="1"/>
      <c r="N31" s="1"/>
      <c r="O31" s="1"/>
      <c r="P31" s="1"/>
      <c r="Q31" s="1"/>
      <c r="R31" s="1"/>
      <c r="S31" s="1"/>
      <c r="T31" s="1"/>
      <c r="U31" s="1"/>
      <c r="V31" s="1"/>
      <c r="W31" s="1"/>
      <c r="X31" s="1"/>
      <c r="Y31" s="1"/>
      <c r="Z31" s="1"/>
    </row>
    <row r="32" spans="1:37" ht="15" customHeight="1" x14ac:dyDescent="0.25">
      <c r="W32" s="12" t="s">
        <v>11</v>
      </c>
    </row>
    <row r="33" spans="1:25" ht="15.75" x14ac:dyDescent="0.25">
      <c r="A33" s="128"/>
      <c r="B33" s="128"/>
      <c r="C33" s="128"/>
      <c r="D33" s="128"/>
      <c r="E33" s="128"/>
      <c r="F33" s="128"/>
      <c r="G33" s="128"/>
      <c r="H33" s="128"/>
      <c r="I33" s="128"/>
      <c r="J33" s="128"/>
      <c r="K33" s="128"/>
      <c r="L33" s="128"/>
      <c r="M33" s="128"/>
      <c r="N33" s="128"/>
      <c r="O33" s="128"/>
      <c r="P33" s="128"/>
      <c r="Q33" s="128"/>
      <c r="R33" s="128"/>
      <c r="S33" s="128"/>
      <c r="T33" s="128"/>
      <c r="U33" s="128"/>
      <c r="V33" s="128"/>
      <c r="W33" s="128"/>
      <c r="X33" s="128"/>
      <c r="Y33" s="128"/>
    </row>
    <row r="37" spans="1:25" x14ac:dyDescent="0.25">
      <c r="G37" s="54" t="s">
        <v>182</v>
      </c>
    </row>
    <row r="38" spans="1:25" x14ac:dyDescent="0.25">
      <c r="G38" s="53"/>
    </row>
    <row r="39" spans="1:25" x14ac:dyDescent="0.25">
      <c r="G39" s="55" t="s">
        <v>183</v>
      </c>
    </row>
    <row r="40" spans="1:25" x14ac:dyDescent="0.25">
      <c r="G40" s="55" t="s">
        <v>184</v>
      </c>
    </row>
    <row r="41" spans="1:25" x14ac:dyDescent="0.25">
      <c r="G41" s="60" t="s">
        <v>187</v>
      </c>
    </row>
    <row r="42" spans="1:25" x14ac:dyDescent="0.25">
      <c r="G42" s="56" t="s">
        <v>272</v>
      </c>
    </row>
    <row r="43" spans="1:25" x14ac:dyDescent="0.25">
      <c r="G43" s="62" t="s">
        <v>185</v>
      </c>
    </row>
    <row r="44" spans="1:25" x14ac:dyDescent="0.25">
      <c r="G44" s="63" t="s">
        <v>186</v>
      </c>
    </row>
  </sheetData>
  <sheetProtection algorithmName="SHA-512" hashValue="tFkcBSyxO9FqIfZ3s7B7ZUaMMjaa//CTLMo8NUU0IuJJoZYrfAYEWoXN0vyqM9kfrnDtfmhCN5ufhGy7n5M4nQ==" saltValue="L1nvltINECCDDDbYiFBTeA==" spinCount="100000" sheet="1" objects="1" scenarios="1" selectLockedCells="1"/>
  <mergeCells count="49">
    <mergeCell ref="K12:M12"/>
    <mergeCell ref="O2:T2"/>
    <mergeCell ref="O16:Q16"/>
    <mergeCell ref="W16:Y16"/>
    <mergeCell ref="W4:Y4"/>
    <mergeCell ref="G8:I8"/>
    <mergeCell ref="C4:E4"/>
    <mergeCell ref="C8:E8"/>
    <mergeCell ref="G4:I4"/>
    <mergeCell ref="K4:M4"/>
    <mergeCell ref="O4:Q4"/>
    <mergeCell ref="K8:M8"/>
    <mergeCell ref="O8:Q8"/>
    <mergeCell ref="S8:U8"/>
    <mergeCell ref="W8:Y8"/>
    <mergeCell ref="S16:U16"/>
    <mergeCell ref="C12:E12"/>
    <mergeCell ref="G12:I12"/>
    <mergeCell ref="O20:Q20"/>
    <mergeCell ref="G20:I20"/>
    <mergeCell ref="C1:C2"/>
    <mergeCell ref="D1:N1"/>
    <mergeCell ref="S1:V1"/>
    <mergeCell ref="S4:U4"/>
    <mergeCell ref="S12:U12"/>
    <mergeCell ref="C3:X3"/>
    <mergeCell ref="S20:U20"/>
    <mergeCell ref="K20:M20"/>
    <mergeCell ref="D2:N2"/>
    <mergeCell ref="W12:Y12"/>
    <mergeCell ref="C16:E16"/>
    <mergeCell ref="G16:I16"/>
    <mergeCell ref="K16:M16"/>
    <mergeCell ref="O12:Q12"/>
    <mergeCell ref="A33:Y33"/>
    <mergeCell ref="W20:Y20"/>
    <mergeCell ref="W24:Y24"/>
    <mergeCell ref="C28:E28"/>
    <mergeCell ref="G28:I28"/>
    <mergeCell ref="K28:M28"/>
    <mergeCell ref="O28:Q28"/>
    <mergeCell ref="S28:U28"/>
    <mergeCell ref="W28:Y28"/>
    <mergeCell ref="C24:E24"/>
    <mergeCell ref="G24:I24"/>
    <mergeCell ref="K24:M24"/>
    <mergeCell ref="O24:Q24"/>
    <mergeCell ref="S24:U24"/>
    <mergeCell ref="C20:E20"/>
  </mergeCells>
  <phoneticPr fontId="2" type="noConversion"/>
  <conditionalFormatting sqref="D2">
    <cfRule type="expression" dxfId="93" priority="48">
      <formula>$D$1&gt;0.9</formula>
    </cfRule>
  </conditionalFormatting>
  <conditionalFormatting sqref="D2:N2">
    <cfRule type="cellIs" dxfId="92" priority="46" operator="equal">
      <formula>"Sie sind sehr gut Aufgestellt!"</formula>
    </cfRule>
  </conditionalFormatting>
  <conditionalFormatting sqref="A5">
    <cfRule type="containsText" dxfId="91" priority="44" operator="containsText" text="Gut gemacht, nächste Zeile">
      <formula>NOT(ISERROR(SEARCH("Gut gemacht, nächste Zeile",A5)))</formula>
    </cfRule>
    <cfRule type="expression" dxfId="90" priority="45">
      <formula>$A$5&gt;1</formula>
    </cfRule>
  </conditionalFormatting>
  <conditionalFormatting sqref="D1">
    <cfRule type="containsText" dxfId="89" priority="19" operator="containsText" text="Herzlichen Glückwunsch!">
      <formula>NOT(ISERROR(SEARCH("Herzlichen Glückwunsch!",D1)))</formula>
    </cfRule>
    <cfRule type="containsText" dxfId="88" priority="21" operator="containsText" text="Bitte jede Zeile 1x ankreuzen!">
      <formula>NOT(ISERROR(SEARCH("Bitte jede Zeile 1x ankreuzen!",D1)))</formula>
    </cfRule>
  </conditionalFormatting>
  <conditionalFormatting sqref="D1">
    <cfRule type="cellIs" priority="20" operator="equal">
      <formula>0</formula>
    </cfRule>
  </conditionalFormatting>
  <conditionalFormatting sqref="A9">
    <cfRule type="containsText" dxfId="87" priority="17" operator="containsText" text="Gut gemacht, nächste Zeile">
      <formula>NOT(ISERROR(SEARCH("Gut gemacht, nächste Zeile",A9)))</formula>
    </cfRule>
    <cfRule type="expression" dxfId="86" priority="18">
      <formula>$A$5&gt;1</formula>
    </cfRule>
  </conditionalFormatting>
  <conditionalFormatting sqref="A13">
    <cfRule type="containsText" dxfId="85" priority="15" operator="containsText" text="Gut gemacht, nächste Zeile">
      <formula>NOT(ISERROR(SEARCH("Gut gemacht, nächste Zeile",A13)))</formula>
    </cfRule>
    <cfRule type="expression" dxfId="84" priority="16">
      <formula>$A$5&gt;1</formula>
    </cfRule>
  </conditionalFormatting>
  <conditionalFormatting sqref="A17">
    <cfRule type="containsText" dxfId="83" priority="13" operator="containsText" text="Gut gemacht, nächste Zeile">
      <formula>NOT(ISERROR(SEARCH("Gut gemacht, nächste Zeile",A17)))</formula>
    </cfRule>
    <cfRule type="expression" dxfId="82" priority="14">
      <formula>$A$5&gt;1</formula>
    </cfRule>
  </conditionalFormatting>
  <conditionalFormatting sqref="A21">
    <cfRule type="containsText" dxfId="81" priority="11" operator="containsText" text="Gut gemacht, nächste Zeile">
      <formula>NOT(ISERROR(SEARCH("Gut gemacht, nächste Zeile",A21)))</formula>
    </cfRule>
    <cfRule type="expression" dxfId="80" priority="12">
      <formula>$A$5&gt;1</formula>
    </cfRule>
  </conditionalFormatting>
  <conditionalFormatting sqref="A25">
    <cfRule type="containsText" dxfId="79" priority="9" operator="containsText" text="Gut gemacht, nächste Zeile">
      <formula>NOT(ISERROR(SEARCH("Gut gemacht, nächste Zeile",A25)))</formula>
    </cfRule>
    <cfRule type="expression" dxfId="78" priority="10">
      <formula>$A$5&gt;1</formula>
    </cfRule>
  </conditionalFormatting>
  <conditionalFormatting sqref="A29">
    <cfRule type="containsText" dxfId="77" priority="7" operator="containsText" text="Gut gemacht, nächste Zeile">
      <formula>NOT(ISERROR(SEARCH("Gut gemacht, nächste Zeile",A29)))</formula>
    </cfRule>
    <cfRule type="expression" dxfId="76" priority="8">
      <formula>$A$5&gt;1</formula>
    </cfRule>
  </conditionalFormatting>
  <conditionalFormatting sqref="O2">
    <cfRule type="containsText" dxfId="75" priority="1" operator="containsText" text="Bitte jede Zeile nur 1x makieren!">
      <formula>NOT(ISERROR(SEARCH("Bitte jede Zeile nur 1x makieren!",O2)))</formula>
    </cfRule>
    <cfRule type="containsText" dxfId="74" priority="5" operator="containsText" text="Sie haben alle Zeilen richtig ausgefüllt.">
      <formula>NOT(ISERROR(SEARCH("Sie haben alle Zeilen richtig ausgefüllt.",O2)))</formula>
    </cfRule>
    <cfRule type="containsText" dxfId="73" priority="6" operator="containsText" text="Bitte überprüfen Sie Ihre Eingaben.">
      <formula>NOT(ISERROR(SEARCH("Bitte überprüfen Sie Ihre Eingaben.",O2)))</formula>
    </cfRule>
  </conditionalFormatting>
  <hyperlinks>
    <hyperlink ref="G41" r:id="rId1" xr:uid="{FFE4D454-BF30-4CCE-9487-80E1F6D84F3F}"/>
    <hyperlink ref="G42" r:id="rId2" xr:uid="{9DB2D767-0F5F-44AC-9787-F29FDC240192}"/>
    <hyperlink ref="G44" r:id="rId3" display="https://proneu-group.com/datenschutzerklarung" xr:uid="{C81898DC-9CD9-4F50-8777-7229C075005B}"/>
  </hyperlinks>
  <printOptions horizontalCentered="1" verticalCentered="1"/>
  <pageMargins left="0.31496062992125984" right="0.19685039370078741" top="0.11811023622047245" bottom="0.13" header="0.11811023622047245" footer="0.11811023622047245"/>
  <pageSetup paperSize="9" scale="63" orientation="landscape" horizontalDpi="4294967293" verticalDpi="0" r:id="rId4"/>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736C43-7816-4A62-989D-FAAC18420BA4}">
  <sheetPr>
    <pageSetUpPr fitToPage="1"/>
  </sheetPr>
  <dimension ref="A1:AS44"/>
  <sheetViews>
    <sheetView showGridLines="0" zoomScale="80" zoomScaleNormal="80" zoomScalePageLayoutView="70" workbookViewId="0">
      <pane xSplit="2" ySplit="3" topLeftCell="C4" activePane="bottomRight" state="frozen"/>
      <selection activeCell="AH12" sqref="AH12"/>
      <selection pane="topRight" activeCell="AH12" sqref="AH12"/>
      <selection pane="bottomLeft" activeCell="AH12" sqref="AH12"/>
      <selection pane="bottomRight" activeCell="P29" sqref="P29"/>
    </sheetView>
  </sheetViews>
  <sheetFormatPr baseColWidth="10" defaultRowHeight="15" x14ac:dyDescent="0.25"/>
  <cols>
    <col min="1" max="1" width="30.85546875" style="3" customWidth="1"/>
    <col min="2" max="2" width="0.42578125" style="6" customWidth="1"/>
    <col min="3" max="3" width="23.7109375" style="6" customWidth="1"/>
    <col min="4" max="4" width="1.7109375" style="6" customWidth="1"/>
    <col min="5" max="6" width="0.42578125" style="6" customWidth="1"/>
    <col min="7" max="7" width="23.7109375" style="6" customWidth="1"/>
    <col min="8" max="8" width="1.7109375" style="6" customWidth="1"/>
    <col min="9" max="10" width="0.42578125" style="6" customWidth="1"/>
    <col min="11" max="11" width="23.7109375" style="6" customWidth="1"/>
    <col min="12" max="12" width="1.7109375" style="6" customWidth="1"/>
    <col min="13" max="14" width="0.42578125" style="6" customWidth="1"/>
    <col min="15" max="15" width="23.7109375" style="6" customWidth="1"/>
    <col min="16" max="16" width="1.7109375" style="6" customWidth="1"/>
    <col min="17" max="17" width="0.28515625" style="6" customWidth="1"/>
    <col min="18" max="18" width="0.42578125" style="6" customWidth="1"/>
    <col min="19" max="19" width="23.7109375" style="6" customWidth="1"/>
    <col min="20" max="20" width="1.7109375" style="6" customWidth="1"/>
    <col min="21" max="22" width="0.42578125" style="6" customWidth="1"/>
    <col min="23" max="23" width="23.7109375" style="6" customWidth="1"/>
    <col min="24" max="24" width="1.7109375" style="6" customWidth="1"/>
    <col min="25" max="26" width="0.42578125" style="6" customWidth="1"/>
    <col min="27" max="27" width="2" style="20" customWidth="1"/>
    <col min="28" max="28" width="3" style="20" customWidth="1"/>
    <col min="29" max="34" width="3.85546875" style="20" customWidth="1"/>
    <col min="35" max="35" width="9.42578125" style="150" customWidth="1"/>
    <col min="36" max="36" width="11.42578125" style="150"/>
    <col min="37" max="37" width="11.42578125" style="20"/>
    <col min="38" max="16384" width="11.42578125" style="4"/>
  </cols>
  <sheetData>
    <row r="1" spans="1:45" ht="23.25" customHeight="1" x14ac:dyDescent="0.25">
      <c r="A1" s="11" t="s">
        <v>40</v>
      </c>
      <c r="B1" s="5"/>
      <c r="C1" s="129" t="s">
        <v>38</v>
      </c>
      <c r="D1" s="134" t="str">
        <f>IF(OR(AI5&lt;&gt;1,AI9&lt;&gt;1,AI13&lt;&gt;1,AI17&lt;&gt;1,AI21&lt;&gt;1,AI25&lt;&gt;1,AI29&lt;&gt;1),"",IF(AND(AH5=100,AH9=100,AH13=100,AH17=100,AH21=100,AH25=100,AH29=100),"Herzlichen Glückwunsch!",AVERAGE(AH5:AH29)))</f>
        <v/>
      </c>
      <c r="E1" s="134"/>
      <c r="F1" s="134"/>
      <c r="G1" s="134"/>
      <c r="H1" s="134"/>
      <c r="I1" s="134"/>
      <c r="J1" s="134"/>
      <c r="K1" s="134"/>
      <c r="L1" s="134"/>
      <c r="M1" s="134"/>
      <c r="N1" s="134"/>
      <c r="O1" s="35" t="str">
        <f>IF('Analyse-Beschreibung'!C15="","Name, Vorname:",'Analyse-Beschreibung'!C15)</f>
        <v>Frank Mustermann</v>
      </c>
      <c r="P1" s="34"/>
      <c r="Q1" s="34"/>
      <c r="R1" s="34"/>
      <c r="S1" s="130" t="str">
        <f>IF('Analyse-Beschreibung'!C16="","Firma:",'Analyse-Beschreibung'!C16)</f>
        <v>Musterfirma GmbH</v>
      </c>
      <c r="T1" s="130"/>
      <c r="U1" s="130"/>
      <c r="V1" s="130"/>
      <c r="W1" s="13"/>
      <c r="X1" s="5"/>
      <c r="Y1" s="5"/>
      <c r="Z1" s="5"/>
      <c r="AB1" s="114"/>
      <c r="AC1" s="114"/>
      <c r="AD1" s="114"/>
      <c r="AE1" s="114"/>
      <c r="AF1" s="114"/>
      <c r="AG1" s="114"/>
      <c r="AH1" s="114"/>
      <c r="AI1" s="20"/>
      <c r="AK1" s="114"/>
      <c r="AL1" s="76"/>
    </row>
    <row r="2" spans="1:45" ht="23.25" customHeight="1" x14ac:dyDescent="0.25">
      <c r="A2" s="36">
        <f>IF('Analyse-Beschreibung'!C17="","Datum:",'Analyse-Beschreibung'!C17)</f>
        <v>44424</v>
      </c>
      <c r="B2" s="20"/>
      <c r="C2" s="129"/>
      <c r="D2" s="135" t="str">
        <f>IF(D1="","",IF(D1="Herzlichen Glückwunsch!","Sie sind sehr gut Aufgestellt!","von 100 Punkten"))</f>
        <v/>
      </c>
      <c r="E2" s="135"/>
      <c r="F2" s="135"/>
      <c r="G2" s="135"/>
      <c r="H2" s="135"/>
      <c r="I2" s="135"/>
      <c r="J2" s="135"/>
      <c r="K2" s="135"/>
      <c r="L2" s="135"/>
      <c r="M2" s="135"/>
      <c r="N2" s="135"/>
      <c r="O2" s="126" t="str">
        <f>IF(OR(A5&lt;&gt;"Gut gemacht, nächste Zeile",A9&lt;&gt;"Gut gemacht, nächste Zeile",A13&lt;&gt;"Gut gemacht, nächste Zeile",A17&lt;&gt;"Gut gemacht, nächste Zeile",A21&lt;&gt;"Gut gemacht, nächste Zeile",A25&lt;&gt;"Gut gemacht, nächste Zeile",A29&lt;&gt;"Gut gemacht, nächste Zeile"),"Bitte jede Zeile nur 1x makieren!","")</f>
        <v>Bitte jede Zeile nur 1x makieren!</v>
      </c>
      <c r="P2" s="126"/>
      <c r="Q2" s="126"/>
      <c r="R2" s="126"/>
      <c r="S2" s="126"/>
      <c r="T2" s="126"/>
      <c r="U2" s="20"/>
      <c r="V2" s="20"/>
      <c r="W2" s="13"/>
      <c r="X2" s="20"/>
      <c r="Y2" s="20"/>
      <c r="Z2" s="20"/>
      <c r="AA2" s="114"/>
      <c r="AB2" s="114"/>
      <c r="AC2" s="114"/>
      <c r="AD2" s="114"/>
      <c r="AE2" s="114"/>
      <c r="AF2" s="114"/>
      <c r="AG2" s="114"/>
      <c r="AH2" s="114"/>
      <c r="AK2" s="114"/>
      <c r="AL2" s="76"/>
    </row>
    <row r="3" spans="1:45" ht="16.5" customHeight="1" x14ac:dyDescent="0.25">
      <c r="C3" s="127" t="str">
        <f>IF(O2="","","Lesen Sie jedes Handlungsfeld von links nach rechts durch. Kreuzen Sie in jeder Zeile das Kästchen an, das Ihre Situation am Besten beschreibt.")</f>
        <v>Lesen Sie jedes Handlungsfeld von links nach rechts durch. Kreuzen Sie in jeder Zeile das Kästchen an, das Ihre Situation am Besten beschreibt.</v>
      </c>
      <c r="D3" s="127"/>
      <c r="E3" s="127"/>
      <c r="F3" s="127"/>
      <c r="G3" s="127"/>
      <c r="H3" s="127"/>
      <c r="I3" s="127"/>
      <c r="J3" s="127"/>
      <c r="K3" s="127"/>
      <c r="L3" s="127"/>
      <c r="M3" s="127"/>
      <c r="N3" s="127"/>
      <c r="O3" s="127"/>
      <c r="P3" s="127"/>
      <c r="Q3" s="127"/>
      <c r="R3" s="127"/>
      <c r="S3" s="127"/>
      <c r="T3" s="127"/>
      <c r="U3" s="127"/>
      <c r="V3" s="127"/>
      <c r="W3" s="127"/>
      <c r="X3" s="127"/>
    </row>
    <row r="4" spans="1:45" ht="78" customHeight="1" x14ac:dyDescent="0.25">
      <c r="A4" s="78" t="s">
        <v>296</v>
      </c>
      <c r="B4" s="7"/>
      <c r="C4" s="131" t="s">
        <v>213</v>
      </c>
      <c r="D4" s="132"/>
      <c r="E4" s="133"/>
      <c r="F4" s="79"/>
      <c r="G4" s="131" t="s">
        <v>190</v>
      </c>
      <c r="H4" s="132"/>
      <c r="I4" s="133"/>
      <c r="J4" s="79"/>
      <c r="K4" s="131" t="s">
        <v>214</v>
      </c>
      <c r="L4" s="132"/>
      <c r="M4" s="133"/>
      <c r="N4" s="79"/>
      <c r="O4" s="131" t="s">
        <v>154</v>
      </c>
      <c r="P4" s="132"/>
      <c r="Q4" s="133"/>
      <c r="R4" s="79"/>
      <c r="S4" s="131" t="s">
        <v>155</v>
      </c>
      <c r="T4" s="132"/>
      <c r="U4" s="133"/>
      <c r="V4" s="79"/>
      <c r="W4" s="131" t="s">
        <v>129</v>
      </c>
      <c r="X4" s="132"/>
      <c r="Y4" s="133"/>
      <c r="Z4" s="7"/>
      <c r="AA4" s="39"/>
      <c r="AB4" s="39"/>
      <c r="AC4" s="39"/>
      <c r="AD4" s="39"/>
      <c r="AE4" s="39"/>
      <c r="AF4" s="39"/>
      <c r="AG4" s="39"/>
      <c r="AH4" s="39"/>
      <c r="AK4" s="151"/>
      <c r="AL4" s="149"/>
      <c r="AM4" s="149"/>
      <c r="AN4" s="149"/>
      <c r="AO4" s="149"/>
      <c r="AP4" s="149"/>
      <c r="AQ4" s="149"/>
      <c r="AR4" s="149"/>
      <c r="AS4" s="149"/>
    </row>
    <row r="5" spans="1:45" s="16" customFormat="1" ht="12" customHeight="1" x14ac:dyDescent="0.25">
      <c r="A5" s="70" t="str">
        <f>IF(COUNTA(D5,H5,L5,P5,T5,X5)=1,"Gut gemacht, nächste Zeile",IF(COUNTA(D5,H5,L5,P5,T5,X5)&gt;1,"Zu viele Felder angekreuzt!","Bitte ein Feld ankreuzen!"))</f>
        <v>Bitte ein Feld ankreuzen!</v>
      </c>
      <c r="B5" s="17"/>
      <c r="C5" s="68"/>
      <c r="D5" s="71"/>
      <c r="E5" s="67"/>
      <c r="F5" s="44"/>
      <c r="G5" s="68"/>
      <c r="H5" s="71"/>
      <c r="I5" s="72"/>
      <c r="J5" s="44"/>
      <c r="K5" s="68"/>
      <c r="L5" s="71"/>
      <c r="M5" s="67"/>
      <c r="N5" s="44"/>
      <c r="O5" s="68"/>
      <c r="P5" s="71"/>
      <c r="Q5" s="67"/>
      <c r="R5" s="44"/>
      <c r="S5" s="68"/>
      <c r="T5" s="71"/>
      <c r="U5" s="67"/>
      <c r="V5" s="44"/>
      <c r="W5" s="68"/>
      <c r="X5" s="71"/>
      <c r="Y5" s="67"/>
      <c r="Z5" s="17"/>
      <c r="AA5" s="59"/>
      <c r="AB5" s="59" t="str">
        <f>IF($D5&lt;&gt;"",100/6*1,"")</f>
        <v/>
      </c>
      <c r="AC5" s="59" t="str">
        <f>IF($H5&lt;&gt;"",100/6*2,"")</f>
        <v/>
      </c>
      <c r="AD5" s="59" t="str">
        <f>IF($L5&lt;&gt;"",100/6*3,"")</f>
        <v/>
      </c>
      <c r="AE5" s="59" t="str">
        <f>IF($P5&lt;&gt;"",100/6*4,"")</f>
        <v/>
      </c>
      <c r="AF5" s="59" t="str">
        <f>IF($T5&lt;&gt;"",100/6*5,"")</f>
        <v/>
      </c>
      <c r="AG5" s="59" t="str">
        <f>IF($X5&lt;&gt;"",100/6*6,"")</f>
        <v/>
      </c>
      <c r="AH5" s="59" t="str">
        <f>IF(COUNTA(D5,H5,L5,P5,T5,X5)=0,"",SUM(AB5:AG5)/COUNTA(D5,H5,L5,P5,T5,X5))</f>
        <v/>
      </c>
      <c r="AI5" s="150">
        <f>COUNTA(D5,H5,L5,P5,T5,X5)</f>
        <v>0</v>
      </c>
      <c r="AJ5" s="150"/>
      <c r="AK5" s="107"/>
    </row>
    <row r="6" spans="1:45" ht="3.75" customHeight="1" x14ac:dyDescent="0.25">
      <c r="A6" s="2"/>
      <c r="B6" s="1"/>
      <c r="C6" s="48"/>
      <c r="D6" s="49"/>
      <c r="E6" s="50"/>
      <c r="F6" s="51"/>
      <c r="G6" s="48"/>
      <c r="H6" s="49"/>
      <c r="I6" s="50"/>
      <c r="J6" s="51"/>
      <c r="K6" s="48"/>
      <c r="L6" s="49"/>
      <c r="M6" s="50"/>
      <c r="N6" s="51"/>
      <c r="O6" s="48"/>
      <c r="P6" s="49"/>
      <c r="Q6" s="50"/>
      <c r="R6" s="51"/>
      <c r="S6" s="48"/>
      <c r="T6" s="49"/>
      <c r="U6" s="50"/>
      <c r="V6" s="51"/>
      <c r="W6" s="48"/>
      <c r="X6" s="49"/>
      <c r="Y6" s="50"/>
      <c r="Z6" s="1"/>
      <c r="AA6" s="39"/>
      <c r="AB6" s="39"/>
      <c r="AC6" s="39"/>
      <c r="AD6" s="39"/>
      <c r="AE6" s="39"/>
      <c r="AF6" s="39"/>
      <c r="AG6" s="39"/>
      <c r="AH6" s="39"/>
    </row>
    <row r="7" spans="1:45" ht="3.75" customHeight="1" x14ac:dyDescent="0.25">
      <c r="C7" s="51"/>
      <c r="D7" s="51"/>
      <c r="E7" s="51"/>
      <c r="F7" s="51"/>
      <c r="G7" s="51"/>
      <c r="H7" s="51"/>
      <c r="I7" s="51"/>
      <c r="J7" s="51"/>
      <c r="K7" s="51"/>
      <c r="L7" s="51"/>
      <c r="M7" s="51"/>
      <c r="N7" s="51"/>
      <c r="O7" s="51"/>
      <c r="P7" s="51"/>
      <c r="Q7" s="51"/>
      <c r="R7" s="51"/>
      <c r="S7" s="51"/>
      <c r="T7" s="51"/>
      <c r="U7" s="51"/>
      <c r="V7" s="51"/>
      <c r="W7" s="51"/>
      <c r="X7" s="51"/>
      <c r="Y7" s="51"/>
      <c r="AA7" s="39"/>
      <c r="AB7" s="39"/>
      <c r="AC7" s="39"/>
      <c r="AD7" s="39"/>
      <c r="AE7" s="39"/>
      <c r="AF7" s="39"/>
      <c r="AG7" s="39"/>
      <c r="AH7" s="39"/>
    </row>
    <row r="8" spans="1:45" ht="78" customHeight="1" x14ac:dyDescent="0.25">
      <c r="A8" s="78" t="s">
        <v>297</v>
      </c>
      <c r="B8" s="7"/>
      <c r="C8" s="131" t="s">
        <v>215</v>
      </c>
      <c r="D8" s="132"/>
      <c r="E8" s="133"/>
      <c r="F8" s="79"/>
      <c r="G8" s="131" t="s">
        <v>286</v>
      </c>
      <c r="H8" s="132"/>
      <c r="I8" s="133"/>
      <c r="J8" s="79"/>
      <c r="K8" s="131" t="s">
        <v>216</v>
      </c>
      <c r="L8" s="132"/>
      <c r="M8" s="133"/>
      <c r="N8" s="79"/>
      <c r="O8" s="131" t="s">
        <v>156</v>
      </c>
      <c r="P8" s="132"/>
      <c r="Q8" s="133"/>
      <c r="R8" s="79"/>
      <c r="S8" s="131" t="s">
        <v>287</v>
      </c>
      <c r="T8" s="132"/>
      <c r="U8" s="133"/>
      <c r="V8" s="79"/>
      <c r="W8" s="131" t="s">
        <v>217</v>
      </c>
      <c r="X8" s="132"/>
      <c r="Y8" s="133"/>
      <c r="Z8" s="7"/>
      <c r="AA8" s="39"/>
      <c r="AB8" s="39"/>
      <c r="AC8" s="39"/>
      <c r="AD8" s="39"/>
      <c r="AE8" s="39"/>
      <c r="AF8" s="39"/>
      <c r="AG8" s="39"/>
      <c r="AH8" s="39"/>
    </row>
    <row r="9" spans="1:45" s="16" customFormat="1" ht="12" customHeight="1" x14ac:dyDescent="0.25">
      <c r="A9" s="70" t="str">
        <f>IF(COUNTA(D9,H9,L9,P9,T9,X9)=1,"Gut gemacht, nächste Zeile",IF(COUNTA(D9,H9,L9,P9,T9,X9)&gt;1,"Zu viele Felder angekreuzt!","Bitte ein Feld ankreuzen!"))</f>
        <v>Bitte ein Feld ankreuzen!</v>
      </c>
      <c r="B9" s="17"/>
      <c r="C9" s="68"/>
      <c r="D9" s="71"/>
      <c r="E9" s="67"/>
      <c r="F9" s="44"/>
      <c r="G9" s="68"/>
      <c r="H9" s="71"/>
      <c r="I9" s="67"/>
      <c r="J9" s="44"/>
      <c r="K9" s="68"/>
      <c r="L9" s="71"/>
      <c r="M9" s="67"/>
      <c r="N9" s="44"/>
      <c r="O9" s="68"/>
      <c r="P9" s="71"/>
      <c r="Q9" s="67"/>
      <c r="R9" s="44"/>
      <c r="S9" s="68"/>
      <c r="T9" s="71"/>
      <c r="U9" s="67"/>
      <c r="V9" s="44"/>
      <c r="W9" s="68"/>
      <c r="X9" s="71"/>
      <c r="Y9" s="67"/>
      <c r="Z9" s="17"/>
      <c r="AA9" s="59"/>
      <c r="AB9" s="59" t="str">
        <f>IF($D9&lt;&gt;"",100/6*1,"")</f>
        <v/>
      </c>
      <c r="AC9" s="59" t="str">
        <f>IF($H9&lt;&gt;"",100/6*2,"")</f>
        <v/>
      </c>
      <c r="AD9" s="59" t="str">
        <f>IF($L9&lt;&gt;"",100/6*3,"")</f>
        <v/>
      </c>
      <c r="AE9" s="59" t="str">
        <f>IF($P9&lt;&gt;"",100/6*4,"")</f>
        <v/>
      </c>
      <c r="AF9" s="59" t="str">
        <f>IF($T9&lt;&gt;"",100/6*5,"")</f>
        <v/>
      </c>
      <c r="AG9" s="59" t="str">
        <f>IF($X9&lt;&gt;"",100/6*6,"")</f>
        <v/>
      </c>
      <c r="AH9" s="59" t="str">
        <f>IF(COUNTA(D9,H9,L9,P9,T9,X9)=0,"",SUM(AB9:AG9)/COUNTA(D9,H9,L9,P9,T9,X9))</f>
        <v/>
      </c>
      <c r="AI9" s="150">
        <f>COUNTA(D9,H9,L9,P9,T9,X9)</f>
        <v>0</v>
      </c>
      <c r="AJ9" s="150"/>
      <c r="AK9" s="107"/>
    </row>
    <row r="10" spans="1:45" ht="3.75" customHeight="1" x14ac:dyDescent="0.25">
      <c r="A10" s="2"/>
      <c r="B10" s="1"/>
      <c r="C10" s="48"/>
      <c r="D10" s="49"/>
      <c r="E10" s="50"/>
      <c r="F10" s="51"/>
      <c r="G10" s="48"/>
      <c r="H10" s="49"/>
      <c r="I10" s="50"/>
      <c r="J10" s="51"/>
      <c r="K10" s="48"/>
      <c r="L10" s="49"/>
      <c r="M10" s="50"/>
      <c r="N10" s="51"/>
      <c r="O10" s="48"/>
      <c r="P10" s="49"/>
      <c r="Q10" s="50"/>
      <c r="R10" s="51"/>
      <c r="S10" s="48"/>
      <c r="T10" s="49"/>
      <c r="U10" s="50"/>
      <c r="V10" s="51"/>
      <c r="W10" s="48"/>
      <c r="X10" s="49"/>
      <c r="Y10" s="50"/>
      <c r="Z10" s="1"/>
      <c r="AA10" s="39"/>
      <c r="AB10" s="39"/>
      <c r="AC10" s="39"/>
      <c r="AD10" s="39"/>
      <c r="AE10" s="39"/>
      <c r="AF10" s="39"/>
      <c r="AG10" s="39"/>
      <c r="AH10" s="39"/>
    </row>
    <row r="11" spans="1:45" ht="3.75" customHeight="1" x14ac:dyDescent="0.25">
      <c r="C11" s="51"/>
      <c r="D11" s="51"/>
      <c r="E11" s="51"/>
      <c r="F11" s="51"/>
      <c r="G11" s="51"/>
      <c r="H11" s="51"/>
      <c r="I11" s="51"/>
      <c r="J11" s="51"/>
      <c r="K11" s="51"/>
      <c r="L11" s="51"/>
      <c r="M11" s="51"/>
      <c r="N11" s="51"/>
      <c r="O11" s="51"/>
      <c r="P11" s="51"/>
      <c r="Q11" s="51"/>
      <c r="R11" s="51"/>
      <c r="S11" s="51"/>
      <c r="T11" s="51"/>
      <c r="U11" s="51"/>
      <c r="V11" s="51"/>
      <c r="W11" s="51"/>
      <c r="X11" s="51"/>
      <c r="Y11" s="51"/>
      <c r="AA11" s="39"/>
      <c r="AB11" s="39"/>
      <c r="AC11" s="39"/>
      <c r="AD11" s="39"/>
      <c r="AE11" s="39"/>
      <c r="AF11" s="39"/>
      <c r="AG11" s="39"/>
      <c r="AH11" s="39"/>
    </row>
    <row r="12" spans="1:45" ht="78" customHeight="1" x14ac:dyDescent="0.25">
      <c r="A12" s="78" t="s">
        <v>300</v>
      </c>
      <c r="B12" s="7"/>
      <c r="C12" s="131" t="s">
        <v>218</v>
      </c>
      <c r="D12" s="132"/>
      <c r="E12" s="133"/>
      <c r="F12" s="79"/>
      <c r="G12" s="131" t="s">
        <v>157</v>
      </c>
      <c r="H12" s="132"/>
      <c r="I12" s="133"/>
      <c r="J12" s="79"/>
      <c r="K12" s="131" t="s">
        <v>30</v>
      </c>
      <c r="L12" s="132"/>
      <c r="M12" s="133"/>
      <c r="N12" s="79"/>
      <c r="O12" s="131" t="s">
        <v>31</v>
      </c>
      <c r="P12" s="132"/>
      <c r="Q12" s="133"/>
      <c r="R12" s="79"/>
      <c r="S12" s="131" t="s">
        <v>158</v>
      </c>
      <c r="T12" s="132"/>
      <c r="U12" s="133"/>
      <c r="V12" s="79"/>
      <c r="W12" s="131" t="s">
        <v>219</v>
      </c>
      <c r="X12" s="132"/>
      <c r="Y12" s="133"/>
      <c r="Z12" s="7"/>
      <c r="AA12" s="39"/>
      <c r="AB12" s="39"/>
      <c r="AC12" s="39"/>
      <c r="AD12" s="39"/>
      <c r="AE12" s="39"/>
      <c r="AF12" s="39"/>
      <c r="AG12" s="39"/>
      <c r="AH12" s="39"/>
    </row>
    <row r="13" spans="1:45" s="16" customFormat="1" ht="12" customHeight="1" x14ac:dyDescent="0.25">
      <c r="A13" s="70" t="str">
        <f>IF(COUNTA(D13,H13,L13,P13,T13,X13)=1,"Gut gemacht, nächste Zeile",IF(COUNTA(D13,H13,L13,P13,T13,X13)&gt;1,"Zu viele Felder angekreuzt!","Bitte ein Feld ankreuzen!"))</f>
        <v>Bitte ein Feld ankreuzen!</v>
      </c>
      <c r="B13" s="17"/>
      <c r="C13" s="68"/>
      <c r="D13" s="71"/>
      <c r="E13" s="67"/>
      <c r="F13" s="44"/>
      <c r="G13" s="68"/>
      <c r="H13" s="71"/>
      <c r="I13" s="67"/>
      <c r="J13" s="44"/>
      <c r="K13" s="68"/>
      <c r="L13" s="71"/>
      <c r="M13" s="67"/>
      <c r="N13" s="44"/>
      <c r="O13" s="68"/>
      <c r="P13" s="71"/>
      <c r="Q13" s="67"/>
      <c r="R13" s="44"/>
      <c r="S13" s="68"/>
      <c r="T13" s="71"/>
      <c r="U13" s="67"/>
      <c r="V13" s="44"/>
      <c r="W13" s="68"/>
      <c r="X13" s="71"/>
      <c r="Y13" s="67"/>
      <c r="Z13" s="17"/>
      <c r="AA13" s="59"/>
      <c r="AB13" s="59" t="str">
        <f>IF($D13&lt;&gt;"",100/6*1,"")</f>
        <v/>
      </c>
      <c r="AC13" s="59" t="str">
        <f>IF($H13&lt;&gt;"",100/6*2,"")</f>
        <v/>
      </c>
      <c r="AD13" s="59" t="str">
        <f>IF($L13&lt;&gt;"",100/6*3,"")</f>
        <v/>
      </c>
      <c r="AE13" s="59" t="str">
        <f>IF($P13&lt;&gt;"",100/6*4,"")</f>
        <v/>
      </c>
      <c r="AF13" s="59" t="str">
        <f>IF($T13&lt;&gt;"",100/6*5,"")</f>
        <v/>
      </c>
      <c r="AG13" s="59" t="str">
        <f>IF($X13&lt;&gt;"",100/6*6,"")</f>
        <v/>
      </c>
      <c r="AH13" s="59" t="str">
        <f>IF(COUNTA(D13,H13,L13,P13,T13,X13)=0,"",SUM(AB13:AG13)/COUNTA(D13,H13,L13,P13,T13,X13))</f>
        <v/>
      </c>
      <c r="AI13" s="150">
        <f>COUNTA(D13,H13,L13,P13,T13,X13)</f>
        <v>0</v>
      </c>
      <c r="AJ13" s="150"/>
      <c r="AK13" s="107"/>
    </row>
    <row r="14" spans="1:45" ht="3.75" customHeight="1" x14ac:dyDescent="0.25">
      <c r="A14" s="2"/>
      <c r="B14" s="1"/>
      <c r="C14" s="48"/>
      <c r="D14" s="49"/>
      <c r="E14" s="50"/>
      <c r="F14" s="51"/>
      <c r="G14" s="48"/>
      <c r="H14" s="49"/>
      <c r="I14" s="50"/>
      <c r="J14" s="51"/>
      <c r="K14" s="48"/>
      <c r="L14" s="49"/>
      <c r="M14" s="50"/>
      <c r="N14" s="51"/>
      <c r="O14" s="48"/>
      <c r="P14" s="49"/>
      <c r="Q14" s="50"/>
      <c r="R14" s="51"/>
      <c r="S14" s="48"/>
      <c r="T14" s="49"/>
      <c r="U14" s="50"/>
      <c r="V14" s="51"/>
      <c r="W14" s="48"/>
      <c r="X14" s="49"/>
      <c r="Y14" s="50"/>
      <c r="Z14" s="1"/>
      <c r="AA14" s="39"/>
      <c r="AB14" s="39"/>
      <c r="AC14" s="39"/>
      <c r="AD14" s="39"/>
      <c r="AE14" s="39"/>
      <c r="AF14" s="39"/>
      <c r="AG14" s="39"/>
      <c r="AH14" s="39"/>
    </row>
    <row r="15" spans="1:45" ht="3.75" customHeight="1" x14ac:dyDescent="0.25">
      <c r="C15" s="51"/>
      <c r="D15" s="51"/>
      <c r="E15" s="51"/>
      <c r="F15" s="51"/>
      <c r="G15" s="51"/>
      <c r="H15" s="51"/>
      <c r="I15" s="51"/>
      <c r="J15" s="51"/>
      <c r="K15" s="51"/>
      <c r="L15" s="51"/>
      <c r="M15" s="51"/>
      <c r="N15" s="51"/>
      <c r="O15" s="51"/>
      <c r="P15" s="51"/>
      <c r="Q15" s="51"/>
      <c r="R15" s="51"/>
      <c r="S15" s="51"/>
      <c r="T15" s="51"/>
      <c r="U15" s="51"/>
      <c r="V15" s="51"/>
      <c r="W15" s="51"/>
      <c r="X15" s="51"/>
      <c r="Y15" s="51"/>
      <c r="AA15" s="39"/>
      <c r="AB15" s="39"/>
      <c r="AC15" s="39"/>
      <c r="AD15" s="39"/>
      <c r="AE15" s="39"/>
      <c r="AF15" s="39"/>
      <c r="AG15" s="39"/>
      <c r="AH15" s="39"/>
    </row>
    <row r="16" spans="1:45" ht="78" customHeight="1" x14ac:dyDescent="0.25">
      <c r="A16" s="78" t="s">
        <v>302</v>
      </c>
      <c r="B16" s="7"/>
      <c r="C16" s="131" t="s">
        <v>288</v>
      </c>
      <c r="D16" s="132"/>
      <c r="E16" s="133"/>
      <c r="F16" s="79"/>
      <c r="G16" s="131" t="s">
        <v>32</v>
      </c>
      <c r="H16" s="132"/>
      <c r="I16" s="133"/>
      <c r="J16" s="79"/>
      <c r="K16" s="131" t="s">
        <v>33</v>
      </c>
      <c r="L16" s="132"/>
      <c r="M16" s="133"/>
      <c r="N16" s="79"/>
      <c r="O16" s="131" t="s">
        <v>289</v>
      </c>
      <c r="P16" s="132"/>
      <c r="Q16" s="133"/>
      <c r="R16" s="79"/>
      <c r="S16" s="131" t="s">
        <v>160</v>
      </c>
      <c r="T16" s="132"/>
      <c r="U16" s="133"/>
      <c r="V16" s="79"/>
      <c r="W16" s="131" t="s">
        <v>159</v>
      </c>
      <c r="X16" s="132"/>
      <c r="Y16" s="133"/>
      <c r="Z16" s="7"/>
      <c r="AA16" s="39"/>
      <c r="AB16" s="39"/>
      <c r="AC16" s="39"/>
      <c r="AD16" s="39"/>
      <c r="AE16" s="39"/>
      <c r="AF16" s="39"/>
      <c r="AG16" s="39"/>
      <c r="AH16" s="39"/>
    </row>
    <row r="17" spans="1:37" s="16" customFormat="1" ht="12" customHeight="1" x14ac:dyDescent="0.2">
      <c r="A17" s="70" t="str">
        <f>IF(COUNTA(D17,H17,L17,P17,T17,X17)=1,"Gut gemacht, nächste Zeile",IF(COUNTA(D17,H17,L17,P17,T17,X17)&gt;1,"Zu viele Felder angekreuzt!","Bitte ein Feld ankreuzen!"))</f>
        <v>Bitte ein Feld ankreuzen!</v>
      </c>
      <c r="B17" s="17"/>
      <c r="C17" s="68"/>
      <c r="D17" s="71"/>
      <c r="E17" s="67"/>
      <c r="F17" s="44"/>
      <c r="G17" s="68"/>
      <c r="H17" s="71"/>
      <c r="I17" s="67"/>
      <c r="J17" s="44"/>
      <c r="K17" s="68"/>
      <c r="L17" s="71"/>
      <c r="M17" s="67"/>
      <c r="N17" s="44"/>
      <c r="O17" s="73" t="s">
        <v>290</v>
      </c>
      <c r="P17" s="71"/>
      <c r="Q17" s="67"/>
      <c r="R17" s="44"/>
      <c r="S17" s="68"/>
      <c r="T17" s="71"/>
      <c r="U17" s="67"/>
      <c r="V17" s="44"/>
      <c r="W17" s="68"/>
      <c r="X17" s="71"/>
      <c r="Y17" s="67"/>
      <c r="Z17" s="17"/>
      <c r="AA17" s="59"/>
      <c r="AB17" s="59" t="str">
        <f>IF($D17&lt;&gt;"",100/6*1,"")</f>
        <v/>
      </c>
      <c r="AC17" s="59" t="str">
        <f>IF($H17&lt;&gt;"",100/6*2,"")</f>
        <v/>
      </c>
      <c r="AD17" s="59" t="str">
        <f>IF($L17&lt;&gt;"",100/6*3,"")</f>
        <v/>
      </c>
      <c r="AE17" s="59" t="str">
        <f>IF($P17&lt;&gt;"",100/6*4,"")</f>
        <v/>
      </c>
      <c r="AF17" s="59" t="str">
        <f>IF($T17&lt;&gt;"",100/6*5,"")</f>
        <v/>
      </c>
      <c r="AG17" s="59" t="str">
        <f>IF($X17&lt;&gt;"",100/6*6,"")</f>
        <v/>
      </c>
      <c r="AH17" s="59" t="str">
        <f>IF(COUNTA(D17,H17,L17,P17,T17,X17)=0,"",SUM(AB17:AG17)/COUNTA(D17,H17,L17,P17,T17,X17))</f>
        <v/>
      </c>
      <c r="AI17" s="150">
        <f>COUNTA(D17,H17,L17,P17,T17,X17)</f>
        <v>0</v>
      </c>
      <c r="AJ17" s="150"/>
      <c r="AK17" s="107"/>
    </row>
    <row r="18" spans="1:37" ht="3.75" customHeight="1" x14ac:dyDescent="0.25">
      <c r="A18" s="2"/>
      <c r="B18" s="1"/>
      <c r="C18" s="48"/>
      <c r="D18" s="49"/>
      <c r="E18" s="50"/>
      <c r="F18" s="51"/>
      <c r="G18" s="48"/>
      <c r="H18" s="49"/>
      <c r="I18" s="50"/>
      <c r="J18" s="51"/>
      <c r="K18" s="48"/>
      <c r="L18" s="49"/>
      <c r="M18" s="50"/>
      <c r="N18" s="51"/>
      <c r="O18" s="48"/>
      <c r="P18" s="49"/>
      <c r="Q18" s="50"/>
      <c r="R18" s="51"/>
      <c r="S18" s="48"/>
      <c r="T18" s="49"/>
      <c r="U18" s="50"/>
      <c r="V18" s="51"/>
      <c r="W18" s="48"/>
      <c r="X18" s="49"/>
      <c r="Y18" s="50"/>
      <c r="Z18" s="1"/>
      <c r="AA18" s="39"/>
      <c r="AB18" s="39"/>
      <c r="AC18" s="39"/>
      <c r="AD18" s="39"/>
      <c r="AE18" s="39"/>
      <c r="AF18" s="39"/>
      <c r="AG18" s="39"/>
      <c r="AH18" s="39"/>
    </row>
    <row r="19" spans="1:37" ht="3.75" customHeight="1" x14ac:dyDescent="0.25">
      <c r="C19" s="51"/>
      <c r="D19" s="51"/>
      <c r="E19" s="51"/>
      <c r="F19" s="51"/>
      <c r="G19" s="51"/>
      <c r="H19" s="51"/>
      <c r="I19" s="51"/>
      <c r="J19" s="51"/>
      <c r="K19" s="51"/>
      <c r="L19" s="51"/>
      <c r="M19" s="51"/>
      <c r="N19" s="51"/>
      <c r="O19" s="51"/>
      <c r="P19" s="51"/>
      <c r="Q19" s="51"/>
      <c r="R19" s="51"/>
      <c r="S19" s="51"/>
      <c r="T19" s="51"/>
      <c r="U19" s="51"/>
      <c r="V19" s="51"/>
      <c r="W19" s="51"/>
      <c r="X19" s="51"/>
      <c r="Y19" s="51"/>
      <c r="AA19" s="39"/>
      <c r="AB19" s="39"/>
      <c r="AC19" s="39"/>
      <c r="AD19" s="39"/>
      <c r="AE19" s="39"/>
      <c r="AF19" s="39"/>
      <c r="AG19" s="39"/>
      <c r="AH19" s="39"/>
    </row>
    <row r="20" spans="1:37" ht="78" customHeight="1" x14ac:dyDescent="0.25">
      <c r="A20" s="78" t="s">
        <v>304</v>
      </c>
      <c r="B20" s="7"/>
      <c r="C20" s="131" t="s">
        <v>161</v>
      </c>
      <c r="D20" s="132"/>
      <c r="E20" s="133"/>
      <c r="F20" s="79"/>
      <c r="G20" s="131" t="s">
        <v>162</v>
      </c>
      <c r="H20" s="132"/>
      <c r="I20" s="133"/>
      <c r="J20" s="79"/>
      <c r="K20" s="131" t="s">
        <v>163</v>
      </c>
      <c r="L20" s="132"/>
      <c r="M20" s="133"/>
      <c r="N20" s="79"/>
      <c r="O20" s="131" t="s">
        <v>164</v>
      </c>
      <c r="P20" s="132"/>
      <c r="Q20" s="133"/>
      <c r="R20" s="79"/>
      <c r="S20" s="131" t="s">
        <v>165</v>
      </c>
      <c r="T20" s="132"/>
      <c r="U20" s="133"/>
      <c r="V20" s="79"/>
      <c r="W20" s="131" t="s">
        <v>166</v>
      </c>
      <c r="X20" s="132"/>
      <c r="Y20" s="133"/>
      <c r="Z20" s="7"/>
      <c r="AA20" s="39"/>
      <c r="AB20" s="39"/>
      <c r="AC20" s="39"/>
      <c r="AD20" s="39"/>
      <c r="AE20" s="39"/>
      <c r="AF20" s="39"/>
      <c r="AG20" s="39"/>
      <c r="AH20" s="39"/>
    </row>
    <row r="21" spans="1:37" s="16" customFormat="1" ht="12" customHeight="1" x14ac:dyDescent="0.25">
      <c r="A21" s="70" t="str">
        <f>IF(COUNTA(D21,H21,L21,P21,T21,X21)=1,"Gut gemacht, nächste Zeile",IF(COUNTA(D21,H21,L21,P21,T21,X21)&gt;1,"Zu viele Felder angekreuzt!","Bitte ein Feld ankreuzen!"))</f>
        <v>Bitte ein Feld ankreuzen!</v>
      </c>
      <c r="B21" s="17"/>
      <c r="C21" s="68"/>
      <c r="D21" s="71"/>
      <c r="E21" s="67"/>
      <c r="F21" s="44"/>
      <c r="G21" s="68"/>
      <c r="H21" s="71"/>
      <c r="I21" s="67"/>
      <c r="J21" s="44"/>
      <c r="K21" s="68"/>
      <c r="L21" s="71"/>
      <c r="M21" s="67"/>
      <c r="N21" s="44"/>
      <c r="O21" s="68"/>
      <c r="P21" s="71"/>
      <c r="Q21" s="67"/>
      <c r="R21" s="44"/>
      <c r="S21" s="68"/>
      <c r="T21" s="71"/>
      <c r="U21" s="67"/>
      <c r="V21" s="44"/>
      <c r="W21" s="68"/>
      <c r="X21" s="71"/>
      <c r="Y21" s="67"/>
      <c r="Z21" s="17"/>
      <c r="AA21" s="59"/>
      <c r="AB21" s="59" t="str">
        <f>IF($D21&lt;&gt;"",100/6*1,"")</f>
        <v/>
      </c>
      <c r="AC21" s="59" t="str">
        <f>IF($H21&lt;&gt;"",100/6*2,"")</f>
        <v/>
      </c>
      <c r="AD21" s="59" t="str">
        <f>IF($L21&lt;&gt;"",100/6*3,"")</f>
        <v/>
      </c>
      <c r="AE21" s="59" t="str">
        <f>IF($P21&lt;&gt;"",100/6*4,"")</f>
        <v/>
      </c>
      <c r="AF21" s="59" t="str">
        <f>IF($T21&lt;&gt;"",100/6*5,"")</f>
        <v/>
      </c>
      <c r="AG21" s="59" t="str">
        <f>IF($X21&lt;&gt;"",100/6*6,"")</f>
        <v/>
      </c>
      <c r="AH21" s="59" t="str">
        <f>IF(COUNTA(D21,H21,L21,P21,T21,X21)=0,"",SUM(AB21:AG21)/COUNTA(D21,H21,L21,P21,T21,X21))</f>
        <v/>
      </c>
      <c r="AI21" s="150">
        <f>COUNTA(D21,H21,L21,P21,T21,X21)</f>
        <v>0</v>
      </c>
      <c r="AJ21" s="150"/>
      <c r="AK21" s="107"/>
    </row>
    <row r="22" spans="1:37" ht="3.75" customHeight="1" x14ac:dyDescent="0.25">
      <c r="A22" s="2"/>
      <c r="B22" s="1"/>
      <c r="C22" s="48"/>
      <c r="D22" s="49"/>
      <c r="E22" s="50"/>
      <c r="F22" s="51"/>
      <c r="G22" s="48"/>
      <c r="H22" s="49"/>
      <c r="I22" s="50"/>
      <c r="J22" s="51"/>
      <c r="K22" s="48"/>
      <c r="L22" s="49"/>
      <c r="M22" s="50"/>
      <c r="N22" s="51"/>
      <c r="O22" s="48"/>
      <c r="P22" s="49"/>
      <c r="Q22" s="50"/>
      <c r="R22" s="51"/>
      <c r="S22" s="48"/>
      <c r="T22" s="49"/>
      <c r="U22" s="50"/>
      <c r="V22" s="51"/>
      <c r="W22" s="48"/>
      <c r="X22" s="49"/>
      <c r="Y22" s="50"/>
      <c r="Z22" s="1"/>
      <c r="AA22" s="39"/>
      <c r="AB22" s="39"/>
      <c r="AC22" s="39"/>
      <c r="AD22" s="39"/>
      <c r="AE22" s="39"/>
      <c r="AF22" s="39"/>
      <c r="AG22" s="39"/>
      <c r="AH22" s="39"/>
    </row>
    <row r="23" spans="1:37" ht="3.75" customHeight="1" x14ac:dyDescent="0.25">
      <c r="C23" s="51"/>
      <c r="D23" s="51"/>
      <c r="E23" s="51"/>
      <c r="F23" s="51"/>
      <c r="G23" s="51"/>
      <c r="H23" s="51"/>
      <c r="I23" s="51"/>
      <c r="J23" s="51"/>
      <c r="K23" s="51"/>
      <c r="L23" s="51"/>
      <c r="M23" s="51"/>
      <c r="N23" s="51"/>
      <c r="O23" s="51"/>
      <c r="P23" s="51"/>
      <c r="Q23" s="51"/>
      <c r="R23" s="51"/>
      <c r="S23" s="51"/>
      <c r="T23" s="51"/>
      <c r="U23" s="51"/>
      <c r="V23" s="51"/>
      <c r="W23" s="51"/>
      <c r="X23" s="51"/>
      <c r="Y23" s="51"/>
      <c r="AA23" s="39"/>
      <c r="AB23" s="39"/>
      <c r="AC23" s="39"/>
      <c r="AD23" s="39"/>
      <c r="AE23" s="39"/>
      <c r="AF23" s="39"/>
      <c r="AG23" s="39"/>
      <c r="AH23" s="39"/>
    </row>
    <row r="24" spans="1:37" ht="78" customHeight="1" x14ac:dyDescent="0.25">
      <c r="A24" s="78" t="s">
        <v>306</v>
      </c>
      <c r="B24" s="7"/>
      <c r="C24" s="131" t="s">
        <v>220</v>
      </c>
      <c r="D24" s="132"/>
      <c r="E24" s="133"/>
      <c r="F24" s="79"/>
      <c r="G24" s="131" t="s">
        <v>34</v>
      </c>
      <c r="H24" s="132"/>
      <c r="I24" s="133"/>
      <c r="J24" s="79"/>
      <c r="K24" s="131" t="s">
        <v>221</v>
      </c>
      <c r="L24" s="132"/>
      <c r="M24" s="133"/>
      <c r="N24" s="79"/>
      <c r="O24" s="131" t="s">
        <v>35</v>
      </c>
      <c r="P24" s="132"/>
      <c r="Q24" s="133"/>
      <c r="R24" s="79"/>
      <c r="S24" s="131" t="s">
        <v>36</v>
      </c>
      <c r="T24" s="132"/>
      <c r="U24" s="133"/>
      <c r="V24" s="79"/>
      <c r="W24" s="131" t="s">
        <v>223</v>
      </c>
      <c r="X24" s="132"/>
      <c r="Y24" s="133"/>
      <c r="Z24" s="7"/>
      <c r="AA24" s="39"/>
      <c r="AB24" s="39"/>
      <c r="AC24" s="39"/>
      <c r="AD24" s="39"/>
      <c r="AE24" s="39"/>
      <c r="AF24" s="39"/>
      <c r="AG24" s="39"/>
      <c r="AH24" s="39"/>
    </row>
    <row r="25" spans="1:37" s="16" customFormat="1" ht="12" customHeight="1" x14ac:dyDescent="0.2">
      <c r="A25" s="70" t="str">
        <f>IF(COUNTA(D25,H25,L25,P25,T25,X25)=1,"Gut gemacht, nächste Zeile",IF(COUNTA(D25,H25,L25,P25,T25,X25)&gt;1,"Zu viele Felder angekreuzt!","Bitte ein Feld ankreuzen!"))</f>
        <v>Bitte ein Feld ankreuzen!</v>
      </c>
      <c r="B25" s="17"/>
      <c r="C25" s="68"/>
      <c r="D25" s="71"/>
      <c r="E25" s="67"/>
      <c r="F25" s="44"/>
      <c r="G25" s="68"/>
      <c r="H25" s="71"/>
      <c r="I25" s="67"/>
      <c r="J25" s="44"/>
      <c r="K25" s="73" t="s">
        <v>222</v>
      </c>
      <c r="L25" s="71"/>
      <c r="M25" s="67"/>
      <c r="N25" s="44"/>
      <c r="O25" s="68"/>
      <c r="P25" s="71"/>
      <c r="Q25" s="67"/>
      <c r="R25" s="44"/>
      <c r="S25" s="68"/>
      <c r="T25" s="71"/>
      <c r="U25" s="67"/>
      <c r="V25" s="44"/>
      <c r="W25" s="73" t="s">
        <v>224</v>
      </c>
      <c r="X25" s="71"/>
      <c r="Y25" s="67"/>
      <c r="Z25" s="17"/>
      <c r="AA25" s="59"/>
      <c r="AB25" s="59" t="str">
        <f>IF($D25&lt;&gt;"",100/6*1,"")</f>
        <v/>
      </c>
      <c r="AC25" s="59" t="str">
        <f>IF($H25&lt;&gt;"",100/6*2,"")</f>
        <v/>
      </c>
      <c r="AD25" s="59" t="str">
        <f>IF($L25&lt;&gt;"",100/6*3,"")</f>
        <v/>
      </c>
      <c r="AE25" s="59" t="str">
        <f>IF($P25&lt;&gt;"",100/6*4,"")</f>
        <v/>
      </c>
      <c r="AF25" s="59" t="str">
        <f>IF($T25&lt;&gt;"",100/6*5,"")</f>
        <v/>
      </c>
      <c r="AG25" s="59" t="str">
        <f>IF($X25&lt;&gt;"",100/6*6,"")</f>
        <v/>
      </c>
      <c r="AH25" s="59" t="str">
        <f>IF(COUNTA(D25,H25,L25,P25,T25,X25)=0,"",SUM(AB25:AG25)/COUNTA(D25,H25,L25,P25,T25,X25))</f>
        <v/>
      </c>
      <c r="AI25" s="150">
        <f>COUNTA(D25,H25,L25,P25,T25,X25)</f>
        <v>0</v>
      </c>
      <c r="AJ25" s="150"/>
      <c r="AK25" s="107"/>
    </row>
    <row r="26" spans="1:37" ht="3.75" customHeight="1" x14ac:dyDescent="0.25">
      <c r="A26" s="2"/>
      <c r="B26" s="1"/>
      <c r="C26" s="48"/>
      <c r="D26" s="49"/>
      <c r="E26" s="50"/>
      <c r="F26" s="51"/>
      <c r="G26" s="48"/>
      <c r="H26" s="49"/>
      <c r="I26" s="50"/>
      <c r="J26" s="51"/>
      <c r="K26" s="48"/>
      <c r="L26" s="49"/>
      <c r="M26" s="50"/>
      <c r="N26" s="51"/>
      <c r="O26" s="48"/>
      <c r="P26" s="49"/>
      <c r="Q26" s="50"/>
      <c r="R26" s="51"/>
      <c r="S26" s="48"/>
      <c r="T26" s="49"/>
      <c r="U26" s="50"/>
      <c r="V26" s="51"/>
      <c r="W26" s="48"/>
      <c r="X26" s="49"/>
      <c r="Y26" s="50"/>
      <c r="Z26" s="1"/>
      <c r="AA26" s="39"/>
      <c r="AB26" s="39"/>
      <c r="AC26" s="39"/>
      <c r="AD26" s="39"/>
      <c r="AE26" s="39"/>
      <c r="AF26" s="39"/>
      <c r="AG26" s="39"/>
      <c r="AH26" s="39"/>
    </row>
    <row r="27" spans="1:37" ht="3.75" customHeight="1" x14ac:dyDescent="0.25">
      <c r="C27" s="51"/>
      <c r="D27" s="51"/>
      <c r="E27" s="51"/>
      <c r="F27" s="51"/>
      <c r="G27" s="51"/>
      <c r="H27" s="51"/>
      <c r="I27" s="51"/>
      <c r="J27" s="51"/>
      <c r="K27" s="51"/>
      <c r="L27" s="51"/>
      <c r="M27" s="51"/>
      <c r="N27" s="51"/>
      <c r="O27" s="51"/>
      <c r="P27" s="51"/>
      <c r="Q27" s="51"/>
      <c r="R27" s="51"/>
      <c r="S27" s="51"/>
      <c r="T27" s="51"/>
      <c r="U27" s="51"/>
      <c r="V27" s="51"/>
      <c r="W27" s="51"/>
      <c r="X27" s="51"/>
      <c r="Y27" s="51"/>
      <c r="AA27" s="39"/>
      <c r="AB27" s="39"/>
      <c r="AC27" s="39"/>
      <c r="AD27" s="39"/>
      <c r="AE27" s="39"/>
      <c r="AF27" s="39"/>
      <c r="AG27" s="39"/>
      <c r="AH27" s="39"/>
    </row>
    <row r="28" spans="1:37" ht="78" customHeight="1" x14ac:dyDescent="0.25">
      <c r="A28" s="78" t="s">
        <v>308</v>
      </c>
      <c r="B28" s="7"/>
      <c r="C28" s="131" t="s">
        <v>225</v>
      </c>
      <c r="D28" s="132"/>
      <c r="E28" s="133"/>
      <c r="F28" s="79"/>
      <c r="G28" s="131" t="s">
        <v>37</v>
      </c>
      <c r="H28" s="132"/>
      <c r="I28" s="133"/>
      <c r="J28" s="79"/>
      <c r="K28" s="131" t="s">
        <v>227</v>
      </c>
      <c r="L28" s="132"/>
      <c r="M28" s="133"/>
      <c r="N28" s="79"/>
      <c r="O28" s="131" t="s">
        <v>229</v>
      </c>
      <c r="P28" s="132"/>
      <c r="Q28" s="133"/>
      <c r="R28" s="79"/>
      <c r="S28" s="131" t="s">
        <v>230</v>
      </c>
      <c r="T28" s="132"/>
      <c r="U28" s="133"/>
      <c r="V28" s="79"/>
      <c r="W28" s="131" t="s">
        <v>232</v>
      </c>
      <c r="X28" s="132"/>
      <c r="Y28" s="133"/>
      <c r="Z28" s="7"/>
      <c r="AA28" s="39"/>
      <c r="AB28" s="39"/>
      <c r="AC28" s="39"/>
      <c r="AD28" s="39"/>
      <c r="AE28" s="39"/>
      <c r="AF28" s="39"/>
      <c r="AG28" s="39"/>
      <c r="AH28" s="39"/>
    </row>
    <row r="29" spans="1:37" s="16" customFormat="1" ht="12" customHeight="1" x14ac:dyDescent="0.2">
      <c r="A29" s="70" t="str">
        <f>IF(COUNTA(D29,H29,L29,P29,T29,X29)=1,"Gut gemacht, nächste Zeile",IF(COUNTA(D29,H29,L29,P29,T29,X29)&gt;1,"Zu viele Felder angekreuzt!","Bitte ein Feld ankreuzen!"))</f>
        <v>Bitte ein Feld ankreuzen!</v>
      </c>
      <c r="B29" s="17"/>
      <c r="C29" s="73" t="s">
        <v>226</v>
      </c>
      <c r="D29" s="71"/>
      <c r="E29" s="46"/>
      <c r="F29" s="47"/>
      <c r="G29" s="45"/>
      <c r="H29" s="71"/>
      <c r="I29" s="46"/>
      <c r="J29" s="47"/>
      <c r="K29" s="73" t="s">
        <v>228</v>
      </c>
      <c r="L29" s="71"/>
      <c r="M29" s="46"/>
      <c r="N29" s="47"/>
      <c r="O29" s="45"/>
      <c r="P29" s="71"/>
      <c r="Q29" s="46"/>
      <c r="R29" s="47"/>
      <c r="S29" s="73" t="s">
        <v>231</v>
      </c>
      <c r="T29" s="71"/>
      <c r="U29" s="46"/>
      <c r="V29" s="47"/>
      <c r="W29" s="73" t="s">
        <v>233</v>
      </c>
      <c r="X29" s="71"/>
      <c r="Y29" s="72"/>
      <c r="Z29" s="17"/>
      <c r="AA29" s="59"/>
      <c r="AB29" s="59" t="str">
        <f>IF($D29&lt;&gt;"",100/6*1,"")</f>
        <v/>
      </c>
      <c r="AC29" s="59" t="str">
        <f>IF($H29&lt;&gt;"",100/6*2,"")</f>
        <v/>
      </c>
      <c r="AD29" s="59" t="str">
        <f>IF($L29&lt;&gt;"",100/6*3,"")</f>
        <v/>
      </c>
      <c r="AE29" s="59" t="str">
        <f>IF($P29&lt;&gt;"",100/6*4,"")</f>
        <v/>
      </c>
      <c r="AF29" s="59" t="str">
        <f>IF($T29&lt;&gt;"",100/6*5,"")</f>
        <v/>
      </c>
      <c r="AG29" s="59" t="str">
        <f>IF($X29&lt;&gt;"",100/6*6,"")</f>
        <v/>
      </c>
      <c r="AH29" s="59" t="str">
        <f>IF(COUNTA(D29,H29,L29,P29,T29,X29)=0,"",SUM(AB29:AG29)/COUNTA(D29,H29,L29,P29,T29,X29))</f>
        <v/>
      </c>
      <c r="AI29" s="150">
        <f>COUNTA(D29,H29,L29,P29,T29,X29)</f>
        <v>0</v>
      </c>
      <c r="AJ29" s="150"/>
      <c r="AK29" s="107"/>
    </row>
    <row r="30" spans="1:37" ht="3.75" customHeight="1" x14ac:dyDescent="0.25">
      <c r="A30" s="2"/>
      <c r="B30" s="1"/>
      <c r="C30" s="8"/>
      <c r="D30" s="9"/>
      <c r="E30" s="10"/>
      <c r="F30" s="1"/>
      <c r="G30" s="8"/>
      <c r="H30" s="9"/>
      <c r="I30" s="10"/>
      <c r="J30" s="1"/>
      <c r="K30" s="8"/>
      <c r="L30" s="9"/>
      <c r="M30" s="10"/>
      <c r="N30" s="1"/>
      <c r="O30" s="8"/>
      <c r="P30" s="9"/>
      <c r="Q30" s="10"/>
      <c r="R30" s="1"/>
      <c r="S30" s="8"/>
      <c r="T30" s="9"/>
      <c r="U30" s="10"/>
      <c r="V30" s="1"/>
      <c r="W30" s="8"/>
      <c r="X30" s="9"/>
      <c r="Y30" s="10"/>
      <c r="Z30" s="1"/>
      <c r="AA30" s="39"/>
      <c r="AB30" s="39"/>
      <c r="AC30" s="39"/>
      <c r="AD30" s="39"/>
      <c r="AE30" s="39"/>
      <c r="AF30" s="39"/>
      <c r="AG30" s="39"/>
      <c r="AH30" s="39"/>
      <c r="AI30" s="150">
        <f>COUNTA(D30,H30,L30,P30,T30,X30)</f>
        <v>0</v>
      </c>
    </row>
    <row r="31" spans="1:37" ht="3.75" customHeight="1" x14ac:dyDescent="0.25">
      <c r="B31" s="1"/>
      <c r="C31" s="1"/>
      <c r="D31" s="1"/>
      <c r="E31" s="1"/>
      <c r="F31" s="1"/>
      <c r="G31" s="1"/>
      <c r="H31" s="1"/>
      <c r="I31" s="1"/>
      <c r="J31" s="1"/>
      <c r="K31" s="1"/>
      <c r="L31" s="1"/>
      <c r="M31" s="1"/>
      <c r="N31" s="1"/>
      <c r="O31" s="1"/>
      <c r="P31" s="1"/>
      <c r="Q31" s="1"/>
      <c r="R31" s="1"/>
      <c r="S31" s="1"/>
      <c r="T31" s="1"/>
      <c r="U31" s="1"/>
      <c r="V31" s="1"/>
      <c r="W31" s="1"/>
      <c r="X31" s="1"/>
      <c r="Y31" s="1"/>
      <c r="Z31" s="1"/>
    </row>
    <row r="32" spans="1:37" ht="15" customHeight="1" x14ac:dyDescent="0.25">
      <c r="W32" s="12" t="s">
        <v>11</v>
      </c>
    </row>
    <row r="33" spans="1:25" ht="15.75" x14ac:dyDescent="0.25">
      <c r="A33" s="128"/>
      <c r="B33" s="128"/>
      <c r="C33" s="128"/>
      <c r="D33" s="128"/>
      <c r="E33" s="128"/>
      <c r="F33" s="128"/>
      <c r="G33" s="128"/>
      <c r="H33" s="128"/>
      <c r="I33" s="128"/>
      <c r="J33" s="128"/>
      <c r="K33" s="128"/>
      <c r="L33" s="128"/>
      <c r="M33" s="128"/>
      <c r="N33" s="128"/>
      <c r="O33" s="128"/>
      <c r="P33" s="128"/>
      <c r="Q33" s="128"/>
      <c r="R33" s="128"/>
      <c r="S33" s="128"/>
      <c r="T33" s="128"/>
      <c r="U33" s="128"/>
      <c r="V33" s="128"/>
      <c r="W33" s="128"/>
      <c r="X33" s="128"/>
      <c r="Y33" s="128"/>
    </row>
    <row r="37" spans="1:25" x14ac:dyDescent="0.25">
      <c r="G37" s="54" t="s">
        <v>182</v>
      </c>
    </row>
    <row r="38" spans="1:25" x14ac:dyDescent="0.25">
      <c r="G38" s="53"/>
    </row>
    <row r="39" spans="1:25" x14ac:dyDescent="0.25">
      <c r="G39" s="55" t="s">
        <v>183</v>
      </c>
    </row>
    <row r="40" spans="1:25" x14ac:dyDescent="0.25">
      <c r="G40" s="55" t="s">
        <v>184</v>
      </c>
    </row>
    <row r="41" spans="1:25" x14ac:dyDescent="0.25">
      <c r="G41" s="60" t="s">
        <v>187</v>
      </c>
    </row>
    <row r="42" spans="1:25" x14ac:dyDescent="0.25">
      <c r="G42" s="56" t="s">
        <v>272</v>
      </c>
    </row>
    <row r="43" spans="1:25" x14ac:dyDescent="0.25">
      <c r="G43" s="62" t="s">
        <v>185</v>
      </c>
    </row>
    <row r="44" spans="1:25" x14ac:dyDescent="0.25">
      <c r="G44" s="63" t="s">
        <v>186</v>
      </c>
    </row>
  </sheetData>
  <sheetProtection algorithmName="SHA-512" hashValue="KJzV3pXBSpuK23dATaxHFhnS3l4NfAqUDCqhlQuwPMD2IYfn87MqsEwmHmM/hJOCjNFOvgu83c3yoATDW3p1Jg==" saltValue="N+Z52uMRyLnU9TB+ZrXCnQ==" spinCount="100000" sheet="1" objects="1" scenarios="1" selectLockedCells="1"/>
  <mergeCells count="49">
    <mergeCell ref="O2:T2"/>
    <mergeCell ref="C1:C2"/>
    <mergeCell ref="S4:U4"/>
    <mergeCell ref="W4:Y4"/>
    <mergeCell ref="C4:E4"/>
    <mergeCell ref="G4:I4"/>
    <mergeCell ref="K4:M4"/>
    <mergeCell ref="O4:Q4"/>
    <mergeCell ref="D1:N1"/>
    <mergeCell ref="D2:N2"/>
    <mergeCell ref="C3:X3"/>
    <mergeCell ref="S12:U12"/>
    <mergeCell ref="W12:Y12"/>
    <mergeCell ref="C8:E8"/>
    <mergeCell ref="G8:I8"/>
    <mergeCell ref="K8:M8"/>
    <mergeCell ref="O8:Q8"/>
    <mergeCell ref="S8:U8"/>
    <mergeCell ref="W8:Y8"/>
    <mergeCell ref="W20:Y20"/>
    <mergeCell ref="C16:E16"/>
    <mergeCell ref="G16:I16"/>
    <mergeCell ref="K16:M16"/>
    <mergeCell ref="O16:Q16"/>
    <mergeCell ref="S16:U16"/>
    <mergeCell ref="W16:Y16"/>
    <mergeCell ref="W28:Y28"/>
    <mergeCell ref="C24:E24"/>
    <mergeCell ref="G24:I24"/>
    <mergeCell ref="K24:M24"/>
    <mergeCell ref="O24:Q24"/>
    <mergeCell ref="S24:U24"/>
    <mergeCell ref="W24:Y24"/>
    <mergeCell ref="A33:Y33"/>
    <mergeCell ref="S1:V1"/>
    <mergeCell ref="C28:E28"/>
    <mergeCell ref="G28:I28"/>
    <mergeCell ref="K28:M28"/>
    <mergeCell ref="O28:Q28"/>
    <mergeCell ref="S28:U28"/>
    <mergeCell ref="C20:E20"/>
    <mergeCell ref="G20:I20"/>
    <mergeCell ref="K20:M20"/>
    <mergeCell ref="O20:Q20"/>
    <mergeCell ref="S20:U20"/>
    <mergeCell ref="C12:E12"/>
    <mergeCell ref="G12:I12"/>
    <mergeCell ref="K12:M12"/>
    <mergeCell ref="O12:Q12"/>
  </mergeCells>
  <conditionalFormatting sqref="D2">
    <cfRule type="expression" dxfId="70" priority="48">
      <formula>$D$1&gt;0.9</formula>
    </cfRule>
  </conditionalFormatting>
  <conditionalFormatting sqref="D2:N2">
    <cfRule type="cellIs" dxfId="69" priority="46" operator="equal">
      <formula>"Sie sind sehr gut Aufgestellt!"</formula>
    </cfRule>
  </conditionalFormatting>
  <conditionalFormatting sqref="A5">
    <cfRule type="containsText" dxfId="68" priority="44" operator="containsText" text="Gut gemacht, nächste Zeile">
      <formula>NOT(ISERROR(SEARCH("Gut gemacht, nächste Zeile",A5)))</formula>
    </cfRule>
    <cfRule type="expression" dxfId="67" priority="45">
      <formula>$A$5&gt;1</formula>
    </cfRule>
  </conditionalFormatting>
  <conditionalFormatting sqref="D1">
    <cfRule type="containsText" dxfId="66" priority="19" operator="containsText" text="Herzlichen Glückwunsch!">
      <formula>NOT(ISERROR(SEARCH("Herzlichen Glückwunsch!",D1)))</formula>
    </cfRule>
    <cfRule type="containsText" dxfId="65" priority="21" operator="containsText" text="Bitte jede Zeile 1x ankreuzen!">
      <formula>NOT(ISERROR(SEARCH("Bitte jede Zeile 1x ankreuzen!",D1)))</formula>
    </cfRule>
  </conditionalFormatting>
  <conditionalFormatting sqref="D1">
    <cfRule type="cellIs" priority="20" operator="equal">
      <formula>0</formula>
    </cfRule>
  </conditionalFormatting>
  <conditionalFormatting sqref="A9">
    <cfRule type="containsText" dxfId="64" priority="17" operator="containsText" text="Gut gemacht, nächste Zeile">
      <formula>NOT(ISERROR(SEARCH("Gut gemacht, nächste Zeile",A9)))</formula>
    </cfRule>
    <cfRule type="expression" dxfId="63" priority="18">
      <formula>$A$5&gt;1</formula>
    </cfRule>
  </conditionalFormatting>
  <conditionalFormatting sqref="A13">
    <cfRule type="containsText" dxfId="62" priority="15" operator="containsText" text="Gut gemacht, nächste Zeile">
      <formula>NOT(ISERROR(SEARCH("Gut gemacht, nächste Zeile",A13)))</formula>
    </cfRule>
    <cfRule type="expression" dxfId="61" priority="16">
      <formula>$A$5&gt;1</formula>
    </cfRule>
  </conditionalFormatting>
  <conditionalFormatting sqref="A17">
    <cfRule type="containsText" dxfId="60" priority="13" operator="containsText" text="Gut gemacht, nächste Zeile">
      <formula>NOT(ISERROR(SEARCH("Gut gemacht, nächste Zeile",A17)))</formula>
    </cfRule>
    <cfRule type="expression" dxfId="59" priority="14">
      <formula>$A$5&gt;1</formula>
    </cfRule>
  </conditionalFormatting>
  <conditionalFormatting sqref="A21">
    <cfRule type="containsText" dxfId="58" priority="11" operator="containsText" text="Gut gemacht, nächste Zeile">
      <formula>NOT(ISERROR(SEARCH("Gut gemacht, nächste Zeile",A21)))</formula>
    </cfRule>
    <cfRule type="expression" dxfId="57" priority="12">
      <formula>$A$5&gt;1</formula>
    </cfRule>
  </conditionalFormatting>
  <conditionalFormatting sqref="A25">
    <cfRule type="containsText" dxfId="56" priority="9" operator="containsText" text="Gut gemacht, nächste Zeile">
      <formula>NOT(ISERROR(SEARCH("Gut gemacht, nächste Zeile",A25)))</formula>
    </cfRule>
    <cfRule type="expression" dxfId="55" priority="10">
      <formula>$A$5&gt;1</formula>
    </cfRule>
  </conditionalFormatting>
  <conditionalFormatting sqref="A29">
    <cfRule type="containsText" dxfId="54" priority="7" operator="containsText" text="Gut gemacht, nächste Zeile">
      <formula>NOT(ISERROR(SEARCH("Gut gemacht, nächste Zeile",A29)))</formula>
    </cfRule>
    <cfRule type="expression" dxfId="53" priority="8">
      <formula>$A$5&gt;1</formula>
    </cfRule>
  </conditionalFormatting>
  <conditionalFormatting sqref="O2">
    <cfRule type="containsText" dxfId="52" priority="1" operator="containsText" text="Bitte jede Zeile nur 1x makieren!">
      <formula>NOT(ISERROR(SEARCH("Bitte jede Zeile nur 1x makieren!",O2)))</formula>
    </cfRule>
    <cfRule type="containsText" dxfId="51" priority="5" operator="containsText" text="Sie haben alle Zeilen richtig ausgefüllt.">
      <formula>NOT(ISERROR(SEARCH("Sie haben alle Zeilen richtig ausgefüllt.",O2)))</formula>
    </cfRule>
    <cfRule type="containsText" dxfId="50" priority="6" operator="containsText" text="Bitte überprüfen Sie Ihre Eingaben.">
      <formula>NOT(ISERROR(SEARCH("Bitte überprüfen Sie Ihre Eingaben.",O2)))</formula>
    </cfRule>
  </conditionalFormatting>
  <hyperlinks>
    <hyperlink ref="G41" r:id="rId1" xr:uid="{43740358-47A2-46CC-8307-898B6107A4AF}"/>
    <hyperlink ref="G42" r:id="rId2" xr:uid="{8B4760D0-BCA5-4537-8346-52A07E13CAC9}"/>
    <hyperlink ref="G44" r:id="rId3" display="https://proneu-group.com/datenschutzerklarung" xr:uid="{4227627A-4793-4BC9-B440-C163A22870BF}"/>
  </hyperlinks>
  <printOptions horizontalCentered="1" verticalCentered="1"/>
  <pageMargins left="0.31496062992125984" right="0.19685039370078741" top="0.11811023622047245" bottom="0.13" header="0.11811023622047245" footer="0.11811023622047245"/>
  <pageSetup paperSize="9" scale="63" orientation="landscape" horizontalDpi="4294967293" verticalDpi="0" r:id="rId4"/>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2EEE9C-EB83-4C54-80FA-069B64FA216A}">
  <sheetPr>
    <pageSetUpPr fitToPage="1"/>
  </sheetPr>
  <dimension ref="A1:AS44"/>
  <sheetViews>
    <sheetView showGridLines="0" zoomScale="80" zoomScaleNormal="80" workbookViewId="0">
      <pane xSplit="2" ySplit="3" topLeftCell="C4" activePane="bottomRight" state="frozen"/>
      <selection activeCell="AH12" sqref="AH12"/>
      <selection pane="topRight" activeCell="AH12" sqref="AH12"/>
      <selection pane="bottomLeft" activeCell="AH12" sqref="AH12"/>
      <selection pane="bottomRight" activeCell="P29" sqref="P29"/>
    </sheetView>
  </sheetViews>
  <sheetFormatPr baseColWidth="10" defaultColWidth="11.42578125" defaultRowHeight="15" x14ac:dyDescent="0.25"/>
  <cols>
    <col min="1" max="1" width="30.85546875" style="3" customWidth="1"/>
    <col min="2" max="2" width="0.42578125" style="6" customWidth="1"/>
    <col min="3" max="3" width="23.7109375" style="6" customWidth="1"/>
    <col min="4" max="4" width="1.7109375" style="14" customWidth="1"/>
    <col min="5" max="6" width="0.42578125" style="6" customWidth="1"/>
    <col min="7" max="7" width="23.7109375" style="6" customWidth="1"/>
    <col min="8" max="8" width="1.7109375" style="6" customWidth="1"/>
    <col min="9" max="10" width="0.42578125" style="6" customWidth="1"/>
    <col min="11" max="11" width="23.7109375" style="6" customWidth="1"/>
    <col min="12" max="12" width="1.7109375" style="6" customWidth="1"/>
    <col min="13" max="14" width="0.42578125" style="6" customWidth="1"/>
    <col min="15" max="15" width="23.7109375" style="6" customWidth="1"/>
    <col min="16" max="16" width="1.7109375" style="6" customWidth="1"/>
    <col min="17" max="17" width="0.28515625" style="6" customWidth="1"/>
    <col min="18" max="18" width="0.42578125" style="6" customWidth="1"/>
    <col min="19" max="19" width="23.7109375" style="6" customWidth="1"/>
    <col min="20" max="20" width="1.7109375" style="6" customWidth="1"/>
    <col min="21" max="22" width="0.42578125" style="6" customWidth="1"/>
    <col min="23" max="23" width="23.7109375" style="6" customWidth="1"/>
    <col min="24" max="24" width="1.7109375" style="6" customWidth="1"/>
    <col min="25" max="26" width="0.42578125" style="6" customWidth="1"/>
    <col min="27" max="27" width="3.5703125" style="20" customWidth="1"/>
    <col min="28" max="28" width="3" style="20" customWidth="1"/>
    <col min="29" max="34" width="3.85546875" style="20" customWidth="1"/>
    <col min="35" max="35" width="11.42578125" style="150"/>
    <col min="36" max="36" width="8.85546875" style="150" customWidth="1"/>
    <col min="37" max="37" width="11.42578125" style="20"/>
    <col min="38" max="16384" width="11.42578125" style="4"/>
  </cols>
  <sheetData>
    <row r="1" spans="1:45" ht="23.25" customHeight="1" x14ac:dyDescent="0.25">
      <c r="A1" s="11" t="s">
        <v>41</v>
      </c>
      <c r="B1" s="5"/>
      <c r="C1" s="129" t="s">
        <v>42</v>
      </c>
      <c r="D1" s="134" t="str">
        <f>IF(OR(AI5&lt;&gt;1,AI9&lt;&gt;1,AI13&lt;&gt;1,AI17&lt;&gt;1,AI21&lt;&gt;1,AI25&lt;&gt;1,AI29&lt;&gt;1),"",IF(AND(AH5=100,AH9=100,AH13=100,AH17=100,AH21=100,AH25=100,AH29=100),"Herzlichen Glückwunsch!",AVERAGE(AH5:AH29)))</f>
        <v/>
      </c>
      <c r="E1" s="134"/>
      <c r="F1" s="134"/>
      <c r="G1" s="134"/>
      <c r="H1" s="134"/>
      <c r="I1" s="134"/>
      <c r="J1" s="134"/>
      <c r="K1" s="134"/>
      <c r="L1" s="134"/>
      <c r="M1" s="134"/>
      <c r="N1" s="134"/>
      <c r="O1" s="35" t="str">
        <f>IF('Analyse-Beschreibung'!C15="","Name, Vorname:",'Analyse-Beschreibung'!C15)</f>
        <v>Frank Mustermann</v>
      </c>
      <c r="P1" s="34"/>
      <c r="Q1" s="34"/>
      <c r="R1" s="34"/>
      <c r="S1" s="130" t="str">
        <f>IF('Analyse-Beschreibung'!C16="","Firma:",'Analyse-Beschreibung'!C16)</f>
        <v>Musterfirma GmbH</v>
      </c>
      <c r="T1" s="130"/>
      <c r="U1" s="130"/>
      <c r="V1" s="130"/>
      <c r="W1" s="13"/>
      <c r="X1" s="5"/>
      <c r="Y1" s="5"/>
      <c r="Z1" s="5"/>
      <c r="AB1" s="114"/>
      <c r="AC1" s="114"/>
      <c r="AD1" s="114"/>
      <c r="AE1" s="114"/>
      <c r="AF1" s="114"/>
      <c r="AG1" s="114"/>
      <c r="AH1" s="114"/>
      <c r="AI1" s="20"/>
      <c r="AK1" s="114"/>
      <c r="AL1" s="76"/>
    </row>
    <row r="2" spans="1:45" ht="23.25" customHeight="1" x14ac:dyDescent="0.25">
      <c r="A2" s="36">
        <f>IF('Analyse-Beschreibung'!C17="","Datum:",'Analyse-Beschreibung'!C17)</f>
        <v>44424</v>
      </c>
      <c r="B2" s="20"/>
      <c r="C2" s="129"/>
      <c r="D2" s="135" t="str">
        <f>IF(D1="","",IF(D1="Herzlichen Glückwunsch!","Sie sind sehr gut Aufgestellt!","von 100 Punkten"))</f>
        <v/>
      </c>
      <c r="E2" s="135"/>
      <c r="F2" s="135"/>
      <c r="G2" s="135"/>
      <c r="H2" s="135"/>
      <c r="I2" s="135"/>
      <c r="J2" s="135"/>
      <c r="K2" s="135"/>
      <c r="L2" s="135"/>
      <c r="M2" s="135"/>
      <c r="N2" s="135"/>
      <c r="O2" s="126" t="str">
        <f>IF(OR(A5&lt;&gt;"Gut gemacht, nächste Zeile",A9&lt;&gt;"Gut gemacht, nächste Zeile",A13&lt;&gt;"Gut gemacht, nächste Zeile",A17&lt;&gt;"Gut gemacht, nächste Zeile",A21&lt;&gt;"Gut gemacht, nächste Zeile",A25&lt;&gt;"Gut gemacht, nächste Zeile",A29&lt;&gt;"Gut gemacht, nächste Zeile"),"Bitte jede Zeile nur 1x makieren!","")</f>
        <v>Bitte jede Zeile nur 1x makieren!</v>
      </c>
      <c r="P2" s="126"/>
      <c r="Q2" s="126"/>
      <c r="R2" s="126"/>
      <c r="S2" s="126"/>
      <c r="T2" s="126"/>
      <c r="U2" s="20"/>
      <c r="V2" s="20"/>
      <c r="W2" s="13"/>
      <c r="X2" s="20"/>
      <c r="Y2" s="20"/>
      <c r="Z2" s="20"/>
      <c r="AA2" s="114"/>
      <c r="AB2" s="114"/>
      <c r="AC2" s="114"/>
      <c r="AD2" s="114"/>
      <c r="AE2" s="114"/>
      <c r="AF2" s="114"/>
      <c r="AG2" s="114"/>
      <c r="AH2" s="114"/>
      <c r="AK2" s="114"/>
      <c r="AL2" s="76"/>
    </row>
    <row r="3" spans="1:45" ht="16.5" customHeight="1" x14ac:dyDescent="0.25">
      <c r="C3" s="127" t="str">
        <f>IF(O2="","","Lesen Sie jedes Handlungsfeld von links nach rechts durch. Kreuzen Sie in jeder Zeile das Kästchen an, das Ihre Situation am Besten beschreibt.")</f>
        <v>Lesen Sie jedes Handlungsfeld von links nach rechts durch. Kreuzen Sie in jeder Zeile das Kästchen an, das Ihre Situation am Besten beschreibt.</v>
      </c>
      <c r="D3" s="127"/>
      <c r="E3" s="127"/>
      <c r="F3" s="127"/>
      <c r="G3" s="127"/>
      <c r="H3" s="127"/>
      <c r="I3" s="127"/>
      <c r="J3" s="127"/>
      <c r="K3" s="127"/>
      <c r="L3" s="127"/>
      <c r="M3" s="127"/>
      <c r="N3" s="127"/>
      <c r="O3" s="127"/>
      <c r="P3" s="127"/>
      <c r="Q3" s="127"/>
      <c r="R3" s="127"/>
      <c r="S3" s="127"/>
      <c r="T3" s="127"/>
      <c r="U3" s="127"/>
      <c r="V3" s="127"/>
      <c r="W3" s="127"/>
      <c r="X3" s="127"/>
    </row>
    <row r="4" spans="1:45" ht="78" customHeight="1" x14ac:dyDescent="0.25">
      <c r="A4" s="78" t="s">
        <v>296</v>
      </c>
      <c r="B4" s="7"/>
      <c r="C4" s="131" t="s">
        <v>234</v>
      </c>
      <c r="D4" s="132"/>
      <c r="E4" s="133"/>
      <c r="F4" s="79"/>
      <c r="G4" s="131" t="s">
        <v>169</v>
      </c>
      <c r="H4" s="132"/>
      <c r="I4" s="133"/>
      <c r="J4" s="79"/>
      <c r="K4" s="131" t="s">
        <v>235</v>
      </c>
      <c r="L4" s="132"/>
      <c r="M4" s="133"/>
      <c r="N4" s="79"/>
      <c r="O4" s="131" t="s">
        <v>236</v>
      </c>
      <c r="P4" s="132"/>
      <c r="Q4" s="133"/>
      <c r="R4" s="79"/>
      <c r="S4" s="131" t="s">
        <v>238</v>
      </c>
      <c r="T4" s="132"/>
      <c r="U4" s="133"/>
      <c r="V4" s="79"/>
      <c r="W4" s="131" t="s">
        <v>239</v>
      </c>
      <c r="X4" s="132"/>
      <c r="Y4" s="133"/>
      <c r="Z4" s="7"/>
      <c r="AA4" s="39"/>
      <c r="AB4" s="39"/>
      <c r="AC4" s="39"/>
      <c r="AD4" s="39"/>
      <c r="AE4" s="39"/>
      <c r="AF4" s="39"/>
      <c r="AG4" s="39"/>
      <c r="AH4" s="39"/>
      <c r="AK4" s="151"/>
      <c r="AL4" s="149"/>
      <c r="AM4" s="149"/>
      <c r="AN4" s="149"/>
      <c r="AO4" s="149"/>
      <c r="AP4" s="149"/>
      <c r="AQ4" s="149"/>
      <c r="AR4" s="149"/>
      <c r="AS4" s="149"/>
    </row>
    <row r="5" spans="1:45" s="16" customFormat="1" ht="12" customHeight="1" x14ac:dyDescent="0.2">
      <c r="A5" s="70" t="str">
        <f>IF(COUNTA(D5,H5,L5,P5,T5,X5)=1,"Gut gemacht, nächste Zeile",IF(COUNTA(D5,H5,L5,P5,T5,X5)&gt;1,"Zu viele Felder angekreuzt!","Bitte ein Feld ankreuzen!"))</f>
        <v>Bitte ein Feld ankreuzen!</v>
      </c>
      <c r="B5" s="17"/>
      <c r="C5" s="68"/>
      <c r="D5" s="71"/>
      <c r="E5" s="67"/>
      <c r="F5" s="44"/>
      <c r="G5" s="68"/>
      <c r="H5" s="71"/>
      <c r="I5" s="72"/>
      <c r="J5" s="44"/>
      <c r="K5" s="68"/>
      <c r="L5" s="71"/>
      <c r="M5" s="67"/>
      <c r="N5" s="44"/>
      <c r="O5" s="73" t="s">
        <v>237</v>
      </c>
      <c r="P5" s="71"/>
      <c r="Q5" s="67"/>
      <c r="R5" s="44"/>
      <c r="S5" s="68"/>
      <c r="T5" s="71"/>
      <c r="U5" s="67"/>
      <c r="V5" s="44"/>
      <c r="W5" s="68"/>
      <c r="X5" s="71"/>
      <c r="Y5" s="67"/>
      <c r="Z5" s="17"/>
      <c r="AA5" s="59"/>
      <c r="AB5" s="59" t="str">
        <f>IF($D5&lt;&gt;"",100/6*1,"")</f>
        <v/>
      </c>
      <c r="AC5" s="59" t="str">
        <f>IF($H5&lt;&gt;"",100/6*2,"")</f>
        <v/>
      </c>
      <c r="AD5" s="59" t="str">
        <f>IF($L5&lt;&gt;"",100/6*3,"")</f>
        <v/>
      </c>
      <c r="AE5" s="59" t="str">
        <f>IF($P5&lt;&gt;"",100/6*4,"")</f>
        <v/>
      </c>
      <c r="AF5" s="59" t="str">
        <f>IF($T5&lt;&gt;"",100/6*5,"")</f>
        <v/>
      </c>
      <c r="AG5" s="59" t="str">
        <f>IF($X5&lt;&gt;"",100/6*6,"")</f>
        <v/>
      </c>
      <c r="AH5" s="59" t="str">
        <f>IF(COUNTA(D5,H5,L5,P5,T5,X5)=0,"",SUM(AB5:AG5)/COUNTA(D5,H5,L5,P5,T5,X5))</f>
        <v/>
      </c>
      <c r="AI5" s="150">
        <f>COUNTA(D5,H5,L5,P5,T5,X5)</f>
        <v>0</v>
      </c>
      <c r="AJ5" s="150"/>
      <c r="AK5" s="107"/>
    </row>
    <row r="6" spans="1:45" ht="3.75" customHeight="1" x14ac:dyDescent="0.25">
      <c r="A6" s="2"/>
      <c r="B6" s="1"/>
      <c r="C6" s="48"/>
      <c r="D6" s="49"/>
      <c r="E6" s="50"/>
      <c r="F6" s="51"/>
      <c r="G6" s="48"/>
      <c r="H6" s="49"/>
      <c r="I6" s="50"/>
      <c r="J6" s="51"/>
      <c r="K6" s="48"/>
      <c r="L6" s="49"/>
      <c r="M6" s="50"/>
      <c r="N6" s="51"/>
      <c r="O6" s="48"/>
      <c r="P6" s="49"/>
      <c r="Q6" s="50"/>
      <c r="R6" s="51"/>
      <c r="S6" s="48"/>
      <c r="T6" s="49"/>
      <c r="U6" s="50"/>
      <c r="V6" s="51"/>
      <c r="W6" s="48"/>
      <c r="X6" s="49"/>
      <c r="Y6" s="50"/>
      <c r="Z6" s="1"/>
      <c r="AA6" s="39"/>
      <c r="AB6" s="39"/>
      <c r="AC6" s="39"/>
      <c r="AD6" s="39"/>
      <c r="AE6" s="39"/>
      <c r="AF6" s="39"/>
      <c r="AG6" s="39"/>
      <c r="AH6" s="39"/>
    </row>
    <row r="7" spans="1:45" ht="3.75" customHeight="1" x14ac:dyDescent="0.25">
      <c r="C7" s="51"/>
      <c r="D7" s="51"/>
      <c r="E7" s="51"/>
      <c r="F7" s="51"/>
      <c r="G7" s="51"/>
      <c r="H7" s="51"/>
      <c r="I7" s="51"/>
      <c r="J7" s="51"/>
      <c r="K7" s="51"/>
      <c r="L7" s="51"/>
      <c r="M7" s="51"/>
      <c r="N7" s="51"/>
      <c r="O7" s="51"/>
      <c r="P7" s="51"/>
      <c r="Q7" s="51"/>
      <c r="R7" s="51"/>
      <c r="S7" s="51"/>
      <c r="T7" s="51"/>
      <c r="U7" s="51"/>
      <c r="V7" s="51"/>
      <c r="W7" s="51"/>
      <c r="X7" s="51"/>
      <c r="Y7" s="51"/>
      <c r="AA7" s="39"/>
      <c r="AB7" s="39"/>
      <c r="AC7" s="39"/>
      <c r="AD7" s="39"/>
      <c r="AE7" s="39"/>
      <c r="AF7" s="39"/>
      <c r="AG7" s="39"/>
      <c r="AH7" s="39"/>
    </row>
    <row r="8" spans="1:45" ht="78" customHeight="1" x14ac:dyDescent="0.25">
      <c r="A8" s="78" t="s">
        <v>297</v>
      </c>
      <c r="B8" s="7"/>
      <c r="C8" s="131" t="s">
        <v>170</v>
      </c>
      <c r="D8" s="132"/>
      <c r="E8" s="133"/>
      <c r="F8" s="79"/>
      <c r="G8" s="131" t="s">
        <v>45</v>
      </c>
      <c r="H8" s="132"/>
      <c r="I8" s="133"/>
      <c r="J8" s="79"/>
      <c r="K8" s="131" t="s">
        <v>240</v>
      </c>
      <c r="L8" s="132"/>
      <c r="M8" s="133"/>
      <c r="N8" s="79"/>
      <c r="O8" s="131" t="s">
        <v>171</v>
      </c>
      <c r="P8" s="132"/>
      <c r="Q8" s="133"/>
      <c r="R8" s="79"/>
      <c r="S8" s="131" t="s">
        <v>172</v>
      </c>
      <c r="T8" s="132"/>
      <c r="U8" s="133"/>
      <c r="V8" s="79"/>
      <c r="W8" s="131" t="s">
        <v>313</v>
      </c>
      <c r="X8" s="132"/>
      <c r="Y8" s="133"/>
      <c r="Z8" s="7"/>
      <c r="AA8" s="39"/>
      <c r="AB8" s="39"/>
      <c r="AC8" s="39"/>
      <c r="AD8" s="39"/>
      <c r="AE8" s="39"/>
      <c r="AF8" s="39"/>
      <c r="AG8" s="39"/>
      <c r="AH8" s="39"/>
    </row>
    <row r="9" spans="1:45" s="16" customFormat="1" ht="12" customHeight="1" x14ac:dyDescent="0.2">
      <c r="A9" s="70" t="str">
        <f>IF(COUNTA(D9,H9,L9,P9,T9,X9)=1,"Gut gemacht, nächste Zeile",IF(COUNTA(D9,H9,L9,P9,T9,X9)&gt;1,"Zu viele Felder angekreuzt!","Bitte ein Feld ankreuzen!"))</f>
        <v>Bitte ein Feld ankreuzen!</v>
      </c>
      <c r="B9" s="17"/>
      <c r="C9" s="68"/>
      <c r="D9" s="71"/>
      <c r="E9" s="67"/>
      <c r="F9" s="44"/>
      <c r="G9" s="68"/>
      <c r="H9" s="71"/>
      <c r="I9" s="67"/>
      <c r="J9" s="44"/>
      <c r="K9" s="73" t="s">
        <v>241</v>
      </c>
      <c r="L9" s="71"/>
      <c r="M9" s="67"/>
      <c r="N9" s="44"/>
      <c r="O9" s="68"/>
      <c r="P9" s="71"/>
      <c r="Q9" s="67"/>
      <c r="R9" s="44"/>
      <c r="S9" s="68"/>
      <c r="T9" s="71"/>
      <c r="U9" s="67"/>
      <c r="V9" s="44"/>
      <c r="W9" s="68"/>
      <c r="X9" s="71"/>
      <c r="Y9" s="67"/>
      <c r="Z9" s="17"/>
      <c r="AA9" s="59"/>
      <c r="AB9" s="59" t="str">
        <f>IF($D9&lt;&gt;"",100/6*1,"")</f>
        <v/>
      </c>
      <c r="AC9" s="59" t="str">
        <f>IF($H9&lt;&gt;"",100/6*2,"")</f>
        <v/>
      </c>
      <c r="AD9" s="59" t="str">
        <f>IF($L9&lt;&gt;"",100/6*3,"")</f>
        <v/>
      </c>
      <c r="AE9" s="59" t="str">
        <f>IF($P9&lt;&gt;"",100/6*4,"")</f>
        <v/>
      </c>
      <c r="AF9" s="59" t="str">
        <f>IF($T9&lt;&gt;"",100/6*5,"")</f>
        <v/>
      </c>
      <c r="AG9" s="59" t="str">
        <f>IF($X9&lt;&gt;"",100/6*6,"")</f>
        <v/>
      </c>
      <c r="AH9" s="59" t="str">
        <f>IF(COUNTA(D9,H9,L9,P9,T9,X9)=0,"",SUM(AB9:AG9)/COUNTA(D9,H9,L9,P9,T9,X9))</f>
        <v/>
      </c>
      <c r="AI9" s="150">
        <f>COUNTA(D9,H9,L9,P9,T9,X9)</f>
        <v>0</v>
      </c>
      <c r="AJ9" s="150"/>
      <c r="AK9" s="107"/>
    </row>
    <row r="10" spans="1:45" ht="3.75" customHeight="1" x14ac:dyDescent="0.25">
      <c r="A10" s="2"/>
      <c r="B10" s="1"/>
      <c r="C10" s="48"/>
      <c r="D10" s="49"/>
      <c r="E10" s="50"/>
      <c r="F10" s="51"/>
      <c r="G10" s="48"/>
      <c r="H10" s="49"/>
      <c r="I10" s="50"/>
      <c r="J10" s="51"/>
      <c r="K10" s="48"/>
      <c r="L10" s="49"/>
      <c r="M10" s="50"/>
      <c r="N10" s="51"/>
      <c r="O10" s="48"/>
      <c r="P10" s="49"/>
      <c r="Q10" s="50"/>
      <c r="R10" s="51"/>
      <c r="S10" s="48"/>
      <c r="T10" s="49"/>
      <c r="U10" s="50"/>
      <c r="V10" s="51"/>
      <c r="W10" s="48"/>
      <c r="X10" s="49"/>
      <c r="Y10" s="50"/>
      <c r="Z10" s="1"/>
      <c r="AA10" s="39"/>
      <c r="AB10" s="39"/>
      <c r="AC10" s="39"/>
      <c r="AD10" s="39"/>
      <c r="AE10" s="39"/>
      <c r="AF10" s="39"/>
      <c r="AG10" s="39"/>
      <c r="AH10" s="39"/>
    </row>
    <row r="11" spans="1:45" ht="3.75" customHeight="1" x14ac:dyDescent="0.25">
      <c r="C11" s="51"/>
      <c r="D11" s="51"/>
      <c r="E11" s="51"/>
      <c r="F11" s="51"/>
      <c r="G11" s="51"/>
      <c r="H11" s="51"/>
      <c r="I11" s="51"/>
      <c r="J11" s="51"/>
      <c r="K11" s="51"/>
      <c r="L11" s="51"/>
      <c r="M11" s="51"/>
      <c r="N11" s="51"/>
      <c r="O11" s="51"/>
      <c r="P11" s="51"/>
      <c r="Q11" s="51"/>
      <c r="R11" s="51"/>
      <c r="S11" s="51"/>
      <c r="T11" s="51"/>
      <c r="U11" s="51"/>
      <c r="V11" s="51"/>
      <c r="W11" s="51"/>
      <c r="X11" s="51"/>
      <c r="Y11" s="51"/>
      <c r="AA11" s="39"/>
      <c r="AB11" s="39"/>
      <c r="AC11" s="39"/>
      <c r="AD11" s="39"/>
      <c r="AE11" s="39"/>
      <c r="AF11" s="39"/>
      <c r="AG11" s="39"/>
      <c r="AH11" s="39"/>
    </row>
    <row r="12" spans="1:45" ht="78" customHeight="1" x14ac:dyDescent="0.25">
      <c r="A12" s="78" t="s">
        <v>300</v>
      </c>
      <c r="B12" s="7"/>
      <c r="C12" s="131" t="s">
        <v>173</v>
      </c>
      <c r="D12" s="132"/>
      <c r="E12" s="133"/>
      <c r="F12" s="79"/>
      <c r="G12" s="131" t="s">
        <v>46</v>
      </c>
      <c r="H12" s="132"/>
      <c r="I12" s="133"/>
      <c r="J12" s="79"/>
      <c r="K12" s="131" t="s">
        <v>47</v>
      </c>
      <c r="L12" s="132"/>
      <c r="M12" s="133"/>
      <c r="N12" s="79"/>
      <c r="O12" s="131" t="s">
        <v>292</v>
      </c>
      <c r="P12" s="132"/>
      <c r="Q12" s="133"/>
      <c r="R12" s="79"/>
      <c r="S12" s="131" t="s">
        <v>48</v>
      </c>
      <c r="T12" s="132"/>
      <c r="U12" s="133"/>
      <c r="V12" s="79"/>
      <c r="W12" s="131" t="s">
        <v>198</v>
      </c>
      <c r="X12" s="132"/>
      <c r="Y12" s="133"/>
      <c r="Z12" s="7"/>
      <c r="AA12" s="39"/>
      <c r="AB12" s="39"/>
      <c r="AC12" s="39"/>
      <c r="AD12" s="39"/>
      <c r="AE12" s="39"/>
      <c r="AF12" s="39"/>
      <c r="AG12" s="39"/>
      <c r="AH12" s="39"/>
    </row>
    <row r="13" spans="1:45" s="16" customFormat="1" ht="12" customHeight="1" x14ac:dyDescent="0.2">
      <c r="A13" s="70" t="str">
        <f>IF(COUNTA(D13,H13,L13,P13,T13,X13)=1,"Gut gemacht, nächste Zeile",IF(COUNTA(D13,H13,L13,P13,T13,X13)&gt;1,"Zu viele Felder angekreuzt!","Bitte ein Feld ankreuzen!"))</f>
        <v>Bitte ein Feld ankreuzen!</v>
      </c>
      <c r="B13" s="17"/>
      <c r="C13" s="68"/>
      <c r="D13" s="71"/>
      <c r="E13" s="67"/>
      <c r="F13" s="44"/>
      <c r="G13" s="68"/>
      <c r="H13" s="71"/>
      <c r="I13" s="67"/>
      <c r="J13" s="44"/>
      <c r="K13" s="68"/>
      <c r="L13" s="71"/>
      <c r="M13" s="67"/>
      <c r="N13" s="44"/>
      <c r="O13" s="74"/>
      <c r="P13" s="71"/>
      <c r="Q13" s="67"/>
      <c r="R13" s="44"/>
      <c r="S13" s="68"/>
      <c r="T13" s="71"/>
      <c r="U13" s="67"/>
      <c r="V13" s="44"/>
      <c r="W13" s="73" t="s">
        <v>199</v>
      </c>
      <c r="X13" s="71"/>
      <c r="Y13" s="67"/>
      <c r="Z13" s="17"/>
      <c r="AA13" s="59"/>
      <c r="AB13" s="59" t="str">
        <f>IF($D13&lt;&gt;"",100/6*1,"")</f>
        <v/>
      </c>
      <c r="AC13" s="59" t="str">
        <f>IF($H13&lt;&gt;"",100/6*2,"")</f>
        <v/>
      </c>
      <c r="AD13" s="59" t="str">
        <f>IF($L13&lt;&gt;"",100/6*3,"")</f>
        <v/>
      </c>
      <c r="AE13" s="59" t="str">
        <f>IF($P13&lt;&gt;"",100/6*4,"")</f>
        <v/>
      </c>
      <c r="AF13" s="59" t="str">
        <f>IF($T13&lt;&gt;"",100/6*5,"")</f>
        <v/>
      </c>
      <c r="AG13" s="59" t="str">
        <f>IF($X13&lt;&gt;"",100/6*6,"")</f>
        <v/>
      </c>
      <c r="AH13" s="59" t="str">
        <f>IF(COUNTA(D13,H13,L13,P13,T13,X13)=0,"",SUM(AB13:AG13)/COUNTA(D13,H13,L13,P13,T13,X13))</f>
        <v/>
      </c>
      <c r="AI13" s="150">
        <f>COUNTA(D13,H13,L13,P13,T13,X13)</f>
        <v>0</v>
      </c>
      <c r="AJ13" s="150"/>
      <c r="AK13" s="107"/>
    </row>
    <row r="14" spans="1:45" ht="3.75" customHeight="1" x14ac:dyDescent="0.25">
      <c r="A14" s="2"/>
      <c r="B14" s="1"/>
      <c r="C14" s="48"/>
      <c r="D14" s="49"/>
      <c r="E14" s="50"/>
      <c r="F14" s="51"/>
      <c r="G14" s="48"/>
      <c r="H14" s="49"/>
      <c r="I14" s="50"/>
      <c r="J14" s="51"/>
      <c r="K14" s="48"/>
      <c r="L14" s="49"/>
      <c r="M14" s="50"/>
      <c r="N14" s="51"/>
      <c r="O14" s="48"/>
      <c r="P14" s="49"/>
      <c r="Q14" s="50"/>
      <c r="R14" s="51"/>
      <c r="S14" s="48"/>
      <c r="T14" s="49"/>
      <c r="U14" s="50"/>
      <c r="V14" s="51"/>
      <c r="W14" s="48"/>
      <c r="X14" s="49"/>
      <c r="Y14" s="50"/>
      <c r="Z14" s="1"/>
      <c r="AA14" s="39"/>
      <c r="AB14" s="39"/>
      <c r="AC14" s="39"/>
      <c r="AD14" s="39"/>
      <c r="AE14" s="39"/>
      <c r="AF14" s="39"/>
      <c r="AG14" s="39"/>
      <c r="AH14" s="39"/>
    </row>
    <row r="15" spans="1:45" ht="3.75" customHeight="1" x14ac:dyDescent="0.25">
      <c r="C15" s="51"/>
      <c r="D15" s="51"/>
      <c r="E15" s="51"/>
      <c r="F15" s="51"/>
      <c r="G15" s="51"/>
      <c r="H15" s="51"/>
      <c r="I15" s="51"/>
      <c r="J15" s="51"/>
      <c r="K15" s="51"/>
      <c r="L15" s="51"/>
      <c r="M15" s="51"/>
      <c r="N15" s="51"/>
      <c r="O15" s="51"/>
      <c r="P15" s="51"/>
      <c r="Q15" s="51"/>
      <c r="R15" s="51"/>
      <c r="S15" s="51"/>
      <c r="T15" s="51"/>
      <c r="U15" s="51"/>
      <c r="V15" s="51"/>
      <c r="W15" s="51"/>
      <c r="X15" s="51"/>
      <c r="Y15" s="51"/>
      <c r="AA15" s="39"/>
      <c r="AB15" s="39"/>
      <c r="AC15" s="39"/>
      <c r="AD15" s="39"/>
      <c r="AE15" s="39"/>
      <c r="AF15" s="39"/>
      <c r="AG15" s="39"/>
      <c r="AH15" s="39"/>
    </row>
    <row r="16" spans="1:45" ht="78" customHeight="1" x14ac:dyDescent="0.25">
      <c r="A16" s="78" t="s">
        <v>302</v>
      </c>
      <c r="B16" s="7"/>
      <c r="C16" s="131" t="s">
        <v>174</v>
      </c>
      <c r="D16" s="132"/>
      <c r="E16" s="133"/>
      <c r="F16" s="79"/>
      <c r="G16" s="131" t="s">
        <v>49</v>
      </c>
      <c r="H16" s="132"/>
      <c r="I16" s="133"/>
      <c r="J16" s="79"/>
      <c r="K16" s="131" t="s">
        <v>50</v>
      </c>
      <c r="L16" s="132"/>
      <c r="M16" s="133"/>
      <c r="N16" s="79"/>
      <c r="O16" s="131" t="s">
        <v>242</v>
      </c>
      <c r="P16" s="132"/>
      <c r="Q16" s="133"/>
      <c r="R16" s="79"/>
      <c r="S16" s="131" t="s">
        <v>243</v>
      </c>
      <c r="T16" s="132"/>
      <c r="U16" s="133"/>
      <c r="V16" s="79"/>
      <c r="W16" s="131" t="s">
        <v>51</v>
      </c>
      <c r="X16" s="132"/>
      <c r="Y16" s="133"/>
      <c r="Z16" s="7"/>
      <c r="AA16" s="39"/>
      <c r="AB16" s="39"/>
      <c r="AC16" s="39"/>
      <c r="AD16" s="39"/>
      <c r="AE16" s="39"/>
      <c r="AF16" s="39"/>
      <c r="AG16" s="39"/>
      <c r="AH16" s="39"/>
    </row>
    <row r="17" spans="1:37" s="16" customFormat="1" ht="12" customHeight="1" x14ac:dyDescent="0.25">
      <c r="A17" s="70" t="str">
        <f>IF(COUNTA(D17,H17,L17,P17,T17,X17)=1,"Gut gemacht, nächste Zeile",IF(COUNTA(D17,H17,L17,P17,T17,X17)&gt;1,"Zu viele Felder angekreuzt!","Bitte ein Feld ankreuzen!"))</f>
        <v>Bitte ein Feld ankreuzen!</v>
      </c>
      <c r="B17" s="17"/>
      <c r="C17" s="68"/>
      <c r="D17" s="71"/>
      <c r="E17" s="67"/>
      <c r="F17" s="44"/>
      <c r="G17" s="68"/>
      <c r="H17" s="71"/>
      <c r="I17" s="67"/>
      <c r="J17" s="44"/>
      <c r="K17" s="68"/>
      <c r="L17" s="71"/>
      <c r="M17" s="67"/>
      <c r="N17" s="44"/>
      <c r="O17" s="68"/>
      <c r="P17" s="71"/>
      <c r="Q17" s="67"/>
      <c r="R17" s="44"/>
      <c r="S17" s="68"/>
      <c r="T17" s="71"/>
      <c r="U17" s="67"/>
      <c r="V17" s="44"/>
      <c r="W17" s="68"/>
      <c r="X17" s="71"/>
      <c r="Y17" s="67"/>
      <c r="Z17" s="17"/>
      <c r="AA17" s="59"/>
      <c r="AB17" s="59" t="str">
        <f>IF($D17&lt;&gt;"",100/6*1,"")</f>
        <v/>
      </c>
      <c r="AC17" s="59" t="str">
        <f>IF($H17&lt;&gt;"",100/6*2,"")</f>
        <v/>
      </c>
      <c r="AD17" s="59" t="str">
        <f>IF($L17&lt;&gt;"",100/6*3,"")</f>
        <v/>
      </c>
      <c r="AE17" s="59" t="str">
        <f>IF($P17&lt;&gt;"",100/6*4,"")</f>
        <v/>
      </c>
      <c r="AF17" s="59" t="str">
        <f>IF($T17&lt;&gt;"",100/6*5,"")</f>
        <v/>
      </c>
      <c r="AG17" s="59" t="str">
        <f>IF($X17&lt;&gt;"",100/6*6,"")</f>
        <v/>
      </c>
      <c r="AH17" s="59" t="str">
        <f>IF(COUNTA(D17,H17,L17,P17,T17,X17)=0,"",SUM(AB17:AG17)/COUNTA(D17,H17,L17,P17,T17,X17))</f>
        <v/>
      </c>
      <c r="AI17" s="150">
        <f>COUNTA(D17,H17,L17,P17,T17,X17)</f>
        <v>0</v>
      </c>
      <c r="AJ17" s="150"/>
      <c r="AK17" s="107"/>
    </row>
    <row r="18" spans="1:37" ht="3.75" customHeight="1" x14ac:dyDescent="0.25">
      <c r="A18" s="2"/>
      <c r="B18" s="1"/>
      <c r="C18" s="48"/>
      <c r="D18" s="49"/>
      <c r="E18" s="50"/>
      <c r="F18" s="51"/>
      <c r="G18" s="48"/>
      <c r="H18" s="49"/>
      <c r="I18" s="50"/>
      <c r="J18" s="51"/>
      <c r="K18" s="48"/>
      <c r="L18" s="49"/>
      <c r="M18" s="50"/>
      <c r="N18" s="51"/>
      <c r="O18" s="48"/>
      <c r="P18" s="49"/>
      <c r="Q18" s="50"/>
      <c r="R18" s="51"/>
      <c r="S18" s="48"/>
      <c r="T18" s="49"/>
      <c r="U18" s="50"/>
      <c r="V18" s="51"/>
      <c r="W18" s="48"/>
      <c r="X18" s="49"/>
      <c r="Y18" s="50"/>
      <c r="Z18" s="1"/>
      <c r="AA18" s="39"/>
      <c r="AB18" s="39"/>
      <c r="AC18" s="39"/>
      <c r="AD18" s="39"/>
      <c r="AE18" s="39"/>
      <c r="AF18" s="39"/>
      <c r="AG18" s="39"/>
      <c r="AH18" s="39"/>
    </row>
    <row r="19" spans="1:37" ht="3.75" customHeight="1" x14ac:dyDescent="0.25">
      <c r="C19" s="51"/>
      <c r="D19" s="51"/>
      <c r="E19" s="51"/>
      <c r="F19" s="51"/>
      <c r="G19" s="51"/>
      <c r="H19" s="51"/>
      <c r="I19" s="51"/>
      <c r="J19" s="51"/>
      <c r="K19" s="51"/>
      <c r="L19" s="51"/>
      <c r="M19" s="51"/>
      <c r="N19" s="51"/>
      <c r="O19" s="51"/>
      <c r="P19" s="51"/>
      <c r="Q19" s="51"/>
      <c r="R19" s="51"/>
      <c r="S19" s="51"/>
      <c r="T19" s="51"/>
      <c r="U19" s="51"/>
      <c r="V19" s="51"/>
      <c r="W19" s="51"/>
      <c r="X19" s="51"/>
      <c r="Y19" s="51"/>
      <c r="AA19" s="39"/>
      <c r="AB19" s="39"/>
      <c r="AC19" s="39"/>
      <c r="AD19" s="39"/>
      <c r="AE19" s="39"/>
      <c r="AF19" s="39"/>
      <c r="AG19" s="39"/>
      <c r="AH19" s="39"/>
    </row>
    <row r="20" spans="1:37" ht="78" customHeight="1" x14ac:dyDescent="0.25">
      <c r="A20" s="78" t="s">
        <v>304</v>
      </c>
      <c r="B20" s="7"/>
      <c r="C20" s="131" t="s">
        <v>244</v>
      </c>
      <c r="D20" s="132"/>
      <c r="E20" s="133"/>
      <c r="F20" s="79"/>
      <c r="G20" s="131" t="s">
        <v>245</v>
      </c>
      <c r="H20" s="132"/>
      <c r="I20" s="133"/>
      <c r="J20" s="79"/>
      <c r="K20" s="131" t="s">
        <v>246</v>
      </c>
      <c r="L20" s="132"/>
      <c r="M20" s="133"/>
      <c r="N20" s="79"/>
      <c r="O20" s="131" t="s">
        <v>247</v>
      </c>
      <c r="P20" s="132"/>
      <c r="Q20" s="133"/>
      <c r="R20" s="79"/>
      <c r="S20" s="131" t="s">
        <v>248</v>
      </c>
      <c r="T20" s="132"/>
      <c r="U20" s="133"/>
      <c r="V20" s="79"/>
      <c r="W20" s="131" t="s">
        <v>249</v>
      </c>
      <c r="X20" s="132"/>
      <c r="Y20" s="133"/>
      <c r="Z20" s="7"/>
      <c r="AA20" s="39"/>
      <c r="AB20" s="39"/>
      <c r="AC20" s="39"/>
      <c r="AD20" s="39"/>
      <c r="AE20" s="39"/>
      <c r="AF20" s="39"/>
      <c r="AG20" s="39"/>
      <c r="AH20" s="39"/>
    </row>
    <row r="21" spans="1:37" s="16" customFormat="1" ht="12" customHeight="1" x14ac:dyDescent="0.25">
      <c r="A21" s="70" t="str">
        <f>IF(COUNTA(D21,H21,L21,P21,T21,X21)=1,"Gut gemacht, nächste Zeile",IF(COUNTA(D21,H21,L21,P21,T21,X21)&gt;1,"Zu viele Felder angekreuzt!","Bitte ein Feld ankreuzen!"))</f>
        <v>Bitte ein Feld ankreuzen!</v>
      </c>
      <c r="B21" s="17"/>
      <c r="C21" s="68"/>
      <c r="D21" s="71"/>
      <c r="E21" s="67"/>
      <c r="F21" s="44"/>
      <c r="G21" s="68"/>
      <c r="H21" s="71"/>
      <c r="I21" s="67"/>
      <c r="J21" s="44"/>
      <c r="K21" s="68"/>
      <c r="L21" s="71"/>
      <c r="M21" s="67"/>
      <c r="N21" s="44"/>
      <c r="O21" s="68"/>
      <c r="P21" s="71"/>
      <c r="Q21" s="67"/>
      <c r="R21" s="44"/>
      <c r="S21" s="68"/>
      <c r="T21" s="71"/>
      <c r="U21" s="67"/>
      <c r="V21" s="44"/>
      <c r="W21" s="68"/>
      <c r="X21" s="71"/>
      <c r="Y21" s="67"/>
      <c r="Z21" s="17"/>
      <c r="AA21" s="59"/>
      <c r="AB21" s="59" t="str">
        <f>IF($D21&lt;&gt;"",100/6*1,"")</f>
        <v/>
      </c>
      <c r="AC21" s="59" t="str">
        <f>IF($H21&lt;&gt;"",100/6*2,"")</f>
        <v/>
      </c>
      <c r="AD21" s="59" t="str">
        <f>IF($L21&lt;&gt;"",100/6*3,"")</f>
        <v/>
      </c>
      <c r="AE21" s="59" t="str">
        <f>IF($P21&lt;&gt;"",100/6*4,"")</f>
        <v/>
      </c>
      <c r="AF21" s="59" t="str">
        <f>IF($T21&lt;&gt;"",100/6*5,"")</f>
        <v/>
      </c>
      <c r="AG21" s="59" t="str">
        <f>IF($X21&lt;&gt;"",100/6*6,"")</f>
        <v/>
      </c>
      <c r="AH21" s="59" t="str">
        <f>IF(COUNTA(D21,H21,L21,P21,T21,X21)=0,"",SUM(AB21:AG21)/COUNTA(D21,H21,L21,P21,T21,X21))</f>
        <v/>
      </c>
      <c r="AI21" s="150">
        <f>COUNTA(D21,H21,L21,P21,T21,X21)</f>
        <v>0</v>
      </c>
      <c r="AJ21" s="150"/>
      <c r="AK21" s="107"/>
    </row>
    <row r="22" spans="1:37" ht="3.75" customHeight="1" x14ac:dyDescent="0.25">
      <c r="A22" s="2"/>
      <c r="B22" s="1"/>
      <c r="C22" s="48"/>
      <c r="D22" s="49"/>
      <c r="E22" s="50"/>
      <c r="F22" s="51"/>
      <c r="G22" s="48"/>
      <c r="H22" s="49"/>
      <c r="I22" s="50"/>
      <c r="J22" s="51"/>
      <c r="K22" s="48"/>
      <c r="L22" s="49"/>
      <c r="M22" s="50"/>
      <c r="N22" s="51"/>
      <c r="O22" s="48"/>
      <c r="P22" s="49"/>
      <c r="Q22" s="50"/>
      <c r="R22" s="51"/>
      <c r="S22" s="48"/>
      <c r="T22" s="49"/>
      <c r="U22" s="50"/>
      <c r="V22" s="51"/>
      <c r="W22" s="48"/>
      <c r="X22" s="49"/>
      <c r="Y22" s="50"/>
      <c r="Z22" s="1"/>
      <c r="AA22" s="39"/>
      <c r="AB22" s="39"/>
      <c r="AC22" s="39"/>
      <c r="AD22" s="39"/>
      <c r="AE22" s="39"/>
      <c r="AF22" s="39"/>
      <c r="AG22" s="39"/>
      <c r="AH22" s="39"/>
    </row>
    <row r="23" spans="1:37" ht="3.75" customHeight="1" x14ac:dyDescent="0.25">
      <c r="C23" s="51"/>
      <c r="D23" s="51"/>
      <c r="E23" s="51"/>
      <c r="F23" s="51"/>
      <c r="G23" s="51"/>
      <c r="H23" s="51"/>
      <c r="I23" s="51"/>
      <c r="J23" s="51"/>
      <c r="K23" s="51"/>
      <c r="L23" s="51"/>
      <c r="M23" s="51"/>
      <c r="N23" s="51"/>
      <c r="O23" s="51"/>
      <c r="P23" s="51"/>
      <c r="Q23" s="51"/>
      <c r="R23" s="51"/>
      <c r="S23" s="51"/>
      <c r="T23" s="51"/>
      <c r="U23" s="51"/>
      <c r="V23" s="51"/>
      <c r="W23" s="51"/>
      <c r="X23" s="51"/>
      <c r="Y23" s="51"/>
      <c r="AA23" s="39"/>
      <c r="AB23" s="39"/>
      <c r="AC23" s="39"/>
      <c r="AD23" s="39"/>
      <c r="AE23" s="39"/>
      <c r="AF23" s="39"/>
      <c r="AG23" s="39"/>
      <c r="AH23" s="39"/>
    </row>
    <row r="24" spans="1:37" ht="78" customHeight="1" x14ac:dyDescent="0.25">
      <c r="A24" s="78" t="s">
        <v>306</v>
      </c>
      <c r="B24" s="7"/>
      <c r="C24" s="131" t="s">
        <v>52</v>
      </c>
      <c r="D24" s="132"/>
      <c r="E24" s="133"/>
      <c r="F24" s="79"/>
      <c r="G24" s="131" t="s">
        <v>250</v>
      </c>
      <c r="H24" s="132"/>
      <c r="I24" s="133"/>
      <c r="J24" s="79"/>
      <c r="K24" s="131" t="s">
        <v>251</v>
      </c>
      <c r="L24" s="132"/>
      <c r="M24" s="133"/>
      <c r="N24" s="79"/>
      <c r="O24" s="131" t="s">
        <v>252</v>
      </c>
      <c r="P24" s="132"/>
      <c r="Q24" s="133"/>
      <c r="R24" s="79"/>
      <c r="S24" s="131" t="s">
        <v>253</v>
      </c>
      <c r="T24" s="132"/>
      <c r="U24" s="133"/>
      <c r="V24" s="79"/>
      <c r="W24" s="131" t="s">
        <v>254</v>
      </c>
      <c r="X24" s="132"/>
      <c r="Y24" s="133"/>
      <c r="Z24" s="7"/>
      <c r="AA24" s="39"/>
      <c r="AB24" s="39"/>
      <c r="AC24" s="39"/>
      <c r="AD24" s="39"/>
      <c r="AE24" s="39"/>
      <c r="AF24" s="39"/>
      <c r="AG24" s="39"/>
      <c r="AH24" s="39"/>
    </row>
    <row r="25" spans="1:37" s="16" customFormat="1" ht="12" customHeight="1" x14ac:dyDescent="0.25">
      <c r="A25" s="70" t="str">
        <f>IF(COUNTA(D25,H25,L25,P25,T25,X25)=1,"Gut gemacht, nächste Zeile",IF(COUNTA(D25,H25,L25,P25,T25,X25)&gt;1,"Zu viele Felder angekreuzt!","Bitte ein Feld ankreuzen!"))</f>
        <v>Bitte ein Feld ankreuzen!</v>
      </c>
      <c r="B25" s="17"/>
      <c r="C25" s="68"/>
      <c r="D25" s="71"/>
      <c r="E25" s="67"/>
      <c r="F25" s="44"/>
      <c r="G25" s="68"/>
      <c r="H25" s="71"/>
      <c r="I25" s="67"/>
      <c r="J25" s="44"/>
      <c r="K25" s="68"/>
      <c r="L25" s="71"/>
      <c r="M25" s="67"/>
      <c r="N25" s="44"/>
      <c r="O25" s="68"/>
      <c r="P25" s="71"/>
      <c r="Q25" s="67"/>
      <c r="R25" s="44"/>
      <c r="S25" s="68"/>
      <c r="T25" s="71"/>
      <c r="U25" s="67"/>
      <c r="V25" s="44"/>
      <c r="W25" s="68"/>
      <c r="X25" s="71"/>
      <c r="Y25" s="67"/>
      <c r="Z25" s="17"/>
      <c r="AA25" s="59"/>
      <c r="AB25" s="59" t="str">
        <f>IF($D25&lt;&gt;"",100/6*1,"")</f>
        <v/>
      </c>
      <c r="AC25" s="59" t="str">
        <f>IF($H25&lt;&gt;"",100/6*2,"")</f>
        <v/>
      </c>
      <c r="AD25" s="59" t="str">
        <f>IF($L25&lt;&gt;"",100/6*3,"")</f>
        <v/>
      </c>
      <c r="AE25" s="59" t="str">
        <f>IF($P25&lt;&gt;"",100/6*4,"")</f>
        <v/>
      </c>
      <c r="AF25" s="59" t="str">
        <f>IF($T25&lt;&gt;"",100/6*5,"")</f>
        <v/>
      </c>
      <c r="AG25" s="59" t="str">
        <f>IF($X25&lt;&gt;"",100/6*6,"")</f>
        <v/>
      </c>
      <c r="AH25" s="59" t="str">
        <f>IF(COUNTA(D25,H25,L25,P25,T25,X25)=0,"",SUM(AB25:AG25)/COUNTA(D25,H25,L25,P25,T25,X25))</f>
        <v/>
      </c>
      <c r="AI25" s="150">
        <f>COUNTA(D25,H25,L25,P25,T25,X25)</f>
        <v>0</v>
      </c>
      <c r="AJ25" s="150"/>
      <c r="AK25" s="107"/>
    </row>
    <row r="26" spans="1:37" ht="3.75" customHeight="1" x14ac:dyDescent="0.25">
      <c r="A26" s="2"/>
      <c r="B26" s="1"/>
      <c r="C26" s="48"/>
      <c r="D26" s="49"/>
      <c r="E26" s="50"/>
      <c r="F26" s="51"/>
      <c r="G26" s="48"/>
      <c r="H26" s="49"/>
      <c r="I26" s="50"/>
      <c r="J26" s="51"/>
      <c r="K26" s="48"/>
      <c r="L26" s="49"/>
      <c r="M26" s="50"/>
      <c r="N26" s="51"/>
      <c r="O26" s="48"/>
      <c r="P26" s="49"/>
      <c r="Q26" s="50"/>
      <c r="R26" s="51"/>
      <c r="S26" s="48"/>
      <c r="T26" s="49"/>
      <c r="U26" s="50"/>
      <c r="V26" s="51"/>
      <c r="W26" s="48"/>
      <c r="X26" s="49"/>
      <c r="Y26" s="50"/>
      <c r="Z26" s="1"/>
      <c r="AA26" s="39"/>
      <c r="AB26" s="39"/>
      <c r="AC26" s="39"/>
      <c r="AD26" s="39"/>
      <c r="AE26" s="39"/>
      <c r="AF26" s="39"/>
      <c r="AG26" s="39"/>
      <c r="AH26" s="39"/>
    </row>
    <row r="27" spans="1:37" ht="3.75" customHeight="1" x14ac:dyDescent="0.25">
      <c r="C27" s="51"/>
      <c r="D27" s="51"/>
      <c r="E27" s="51"/>
      <c r="F27" s="51"/>
      <c r="G27" s="51"/>
      <c r="H27" s="51"/>
      <c r="I27" s="51"/>
      <c r="J27" s="51"/>
      <c r="K27" s="51"/>
      <c r="L27" s="51"/>
      <c r="M27" s="51"/>
      <c r="N27" s="51"/>
      <c r="O27" s="51"/>
      <c r="P27" s="51"/>
      <c r="Q27" s="51"/>
      <c r="R27" s="51"/>
      <c r="S27" s="51"/>
      <c r="T27" s="51"/>
      <c r="U27" s="51"/>
      <c r="V27" s="51"/>
      <c r="W27" s="51"/>
      <c r="X27" s="51"/>
      <c r="Y27" s="51"/>
      <c r="AA27" s="39"/>
      <c r="AB27" s="39"/>
      <c r="AC27" s="39"/>
      <c r="AD27" s="39"/>
      <c r="AE27" s="39"/>
      <c r="AF27" s="39"/>
      <c r="AG27" s="39"/>
      <c r="AH27" s="39"/>
    </row>
    <row r="28" spans="1:37" ht="78" customHeight="1" x14ac:dyDescent="0.25">
      <c r="A28" s="78" t="s">
        <v>308</v>
      </c>
      <c r="B28" s="7"/>
      <c r="C28" s="131" t="s">
        <v>291</v>
      </c>
      <c r="D28" s="132"/>
      <c r="E28" s="133"/>
      <c r="F28" s="79"/>
      <c r="G28" s="131" t="s">
        <v>53</v>
      </c>
      <c r="H28" s="132"/>
      <c r="I28" s="133"/>
      <c r="J28" s="79"/>
      <c r="K28" s="131" t="s">
        <v>175</v>
      </c>
      <c r="L28" s="132"/>
      <c r="M28" s="133"/>
      <c r="N28" s="79"/>
      <c r="O28" s="131" t="s">
        <v>54</v>
      </c>
      <c r="P28" s="132"/>
      <c r="Q28" s="133"/>
      <c r="R28" s="79"/>
      <c r="S28" s="131" t="s">
        <v>55</v>
      </c>
      <c r="T28" s="132"/>
      <c r="U28" s="133"/>
      <c r="V28" s="79"/>
      <c r="W28" s="131" t="s">
        <v>56</v>
      </c>
      <c r="X28" s="132"/>
      <c r="Y28" s="133"/>
      <c r="Z28" s="7"/>
      <c r="AA28" s="39"/>
      <c r="AB28" s="39"/>
      <c r="AC28" s="39"/>
      <c r="AD28" s="39"/>
      <c r="AE28" s="39"/>
      <c r="AF28" s="39"/>
      <c r="AG28" s="39"/>
      <c r="AH28" s="39"/>
    </row>
    <row r="29" spans="1:37" s="16" customFormat="1" ht="12" customHeight="1" x14ac:dyDescent="0.25">
      <c r="A29" s="70" t="str">
        <f>IF(COUNTA(D29,H29,L29,P29,T29,X29)=1,"Gut gemacht, nächste Zeile",IF(COUNTA(D29,H29,L29,P29,T29,X29)&gt;1,"Zu viele Felder angekreuzt!","Bitte ein Feld ankreuzen!"))</f>
        <v>Bitte ein Feld ankreuzen!</v>
      </c>
      <c r="B29" s="17"/>
      <c r="C29" s="45"/>
      <c r="D29" s="71"/>
      <c r="E29" s="46"/>
      <c r="F29" s="47"/>
      <c r="G29" s="45"/>
      <c r="H29" s="71"/>
      <c r="I29" s="46"/>
      <c r="J29" s="47"/>
      <c r="K29" s="45"/>
      <c r="L29" s="71"/>
      <c r="M29" s="46"/>
      <c r="N29" s="47"/>
      <c r="O29" s="45"/>
      <c r="P29" s="71"/>
      <c r="Q29" s="46"/>
      <c r="R29" s="47"/>
      <c r="S29" s="45"/>
      <c r="T29" s="71"/>
      <c r="U29" s="46"/>
      <c r="V29" s="47"/>
      <c r="W29" s="45"/>
      <c r="X29" s="71"/>
      <c r="Y29" s="72"/>
      <c r="Z29" s="17"/>
      <c r="AA29" s="59"/>
      <c r="AB29" s="59" t="str">
        <f>IF($D29&lt;&gt;"",100/6*1,"")</f>
        <v/>
      </c>
      <c r="AC29" s="59" t="str">
        <f>IF($H29&lt;&gt;"",100/6*2,"")</f>
        <v/>
      </c>
      <c r="AD29" s="59" t="str">
        <f>IF($L29&lt;&gt;"",100/6*3,"")</f>
        <v/>
      </c>
      <c r="AE29" s="59" t="str">
        <f>IF($P29&lt;&gt;"",100/6*4,"")</f>
        <v/>
      </c>
      <c r="AF29" s="59" t="str">
        <f>IF($T29&lt;&gt;"",100/6*5,"")</f>
        <v/>
      </c>
      <c r="AG29" s="59" t="str">
        <f>IF($X29&lt;&gt;"",100/6*6,"")</f>
        <v/>
      </c>
      <c r="AH29" s="59" t="str">
        <f>IF(COUNTA(D29,H29,L29,P29,T29,X29)=0,"",SUM(AB29:AG29)/COUNTA(D29,H29,L29,P29,T29,X29))</f>
        <v/>
      </c>
      <c r="AI29" s="150">
        <f>COUNTA(D29,H29,L29,P29,T29,X29)</f>
        <v>0</v>
      </c>
      <c r="AJ29" s="150"/>
      <c r="AK29" s="107"/>
    </row>
    <row r="30" spans="1:37" ht="3.75" customHeight="1" x14ac:dyDescent="0.25">
      <c r="A30" s="2"/>
      <c r="B30" s="1"/>
      <c r="C30" s="8"/>
      <c r="D30" s="15"/>
      <c r="E30" s="10"/>
      <c r="F30" s="1"/>
      <c r="G30" s="8"/>
      <c r="H30" s="9"/>
      <c r="I30" s="10"/>
      <c r="J30" s="1"/>
      <c r="K30" s="8"/>
      <c r="L30" s="9"/>
      <c r="M30" s="10"/>
      <c r="N30" s="1"/>
      <c r="O30" s="8"/>
      <c r="P30" s="9"/>
      <c r="Q30" s="10"/>
      <c r="R30" s="1"/>
      <c r="S30" s="8"/>
      <c r="T30" s="9"/>
      <c r="U30" s="10"/>
      <c r="V30" s="1"/>
      <c r="W30" s="8"/>
      <c r="X30" s="9"/>
      <c r="Y30" s="10"/>
      <c r="Z30" s="1"/>
      <c r="AA30" s="39"/>
      <c r="AB30" s="39"/>
      <c r="AC30" s="39"/>
      <c r="AD30" s="39"/>
      <c r="AE30" s="39"/>
      <c r="AF30" s="39"/>
      <c r="AG30" s="39"/>
      <c r="AH30" s="39"/>
      <c r="AI30" s="150">
        <f>COUNTA(D30,H30,L30,P30,T30,X30)</f>
        <v>0</v>
      </c>
    </row>
    <row r="31" spans="1:37" ht="3.75" customHeight="1" x14ac:dyDescent="0.25">
      <c r="B31" s="1"/>
      <c r="C31" s="1"/>
      <c r="D31" s="16"/>
      <c r="E31" s="1"/>
      <c r="F31" s="1"/>
      <c r="G31" s="1"/>
      <c r="H31" s="1"/>
      <c r="I31" s="1"/>
      <c r="J31" s="1"/>
      <c r="K31" s="1"/>
      <c r="L31" s="1"/>
      <c r="M31" s="1"/>
      <c r="N31" s="1"/>
      <c r="O31" s="1"/>
      <c r="P31" s="1"/>
      <c r="Q31" s="1"/>
      <c r="R31" s="1"/>
      <c r="S31" s="1"/>
      <c r="T31" s="1"/>
      <c r="U31" s="1"/>
      <c r="V31" s="1"/>
      <c r="W31" s="1"/>
      <c r="X31" s="1"/>
      <c r="Y31" s="1"/>
      <c r="Z31" s="1"/>
    </row>
    <row r="32" spans="1:37" ht="15" customHeight="1" x14ac:dyDescent="0.25">
      <c r="D32" s="6"/>
      <c r="W32" s="12" t="s">
        <v>11</v>
      </c>
    </row>
    <row r="33" spans="1:25" ht="15.75" customHeight="1" x14ac:dyDescent="0.25">
      <c r="A33" s="128"/>
      <c r="B33" s="128"/>
      <c r="C33" s="128"/>
      <c r="D33" s="128"/>
      <c r="E33" s="128"/>
      <c r="F33" s="128"/>
      <c r="G33" s="128"/>
      <c r="H33" s="128"/>
      <c r="I33" s="128"/>
      <c r="J33" s="128"/>
      <c r="K33" s="128"/>
      <c r="L33" s="128"/>
      <c r="M33" s="128"/>
      <c r="N33" s="128"/>
      <c r="O33" s="128"/>
      <c r="P33" s="128"/>
      <c r="Q33" s="128"/>
      <c r="R33" s="128"/>
      <c r="S33" s="128"/>
      <c r="T33" s="128"/>
      <c r="U33" s="128"/>
      <c r="V33" s="128"/>
      <c r="W33" s="128"/>
      <c r="X33" s="128"/>
      <c r="Y33" s="128"/>
    </row>
    <row r="37" spans="1:25" x14ac:dyDescent="0.25">
      <c r="G37" s="54" t="s">
        <v>182</v>
      </c>
      <c r="I37" s="77"/>
      <c r="J37" s="77"/>
      <c r="K37" s="77"/>
      <c r="L37" s="77"/>
      <c r="M37" s="77"/>
      <c r="N37" s="77"/>
      <c r="O37" s="77"/>
      <c r="P37" s="77"/>
      <c r="Q37" s="77"/>
      <c r="R37" s="77"/>
      <c r="S37" s="77"/>
    </row>
    <row r="38" spans="1:25" x14ac:dyDescent="0.25">
      <c r="G38" s="53"/>
      <c r="I38" s="77"/>
      <c r="J38" s="77"/>
      <c r="K38" s="77"/>
      <c r="L38" s="77"/>
      <c r="M38" s="77"/>
      <c r="N38" s="77"/>
      <c r="O38" s="77"/>
      <c r="P38" s="77"/>
      <c r="Q38" s="77"/>
      <c r="R38" s="77"/>
      <c r="S38" s="77"/>
    </row>
    <row r="39" spans="1:25" x14ac:dyDescent="0.25">
      <c r="G39" s="55" t="s">
        <v>183</v>
      </c>
    </row>
    <row r="40" spans="1:25" x14ac:dyDescent="0.25">
      <c r="G40" s="55" t="s">
        <v>184</v>
      </c>
    </row>
    <row r="41" spans="1:25" x14ac:dyDescent="0.25">
      <c r="G41" s="60" t="s">
        <v>187</v>
      </c>
    </row>
    <row r="42" spans="1:25" x14ac:dyDescent="0.25">
      <c r="G42" s="56" t="s">
        <v>272</v>
      </c>
    </row>
    <row r="43" spans="1:25" x14ac:dyDescent="0.25">
      <c r="G43" s="62" t="s">
        <v>185</v>
      </c>
    </row>
    <row r="44" spans="1:25" x14ac:dyDescent="0.25">
      <c r="G44" s="63" t="s">
        <v>186</v>
      </c>
    </row>
  </sheetData>
  <sheetProtection algorithmName="SHA-512" hashValue="0R74uv1HASUEetIHgc9dje56wzYrZQKxtYuWmHr55OyxED5C3N/RRlHCg7LF5DyPm/bqpstdnM2SKsZPCpOimg==" saltValue="HqEFQ0EOKOdow//9yHYQiA==" spinCount="100000" sheet="1" objects="1" scenarios="1" selectLockedCells="1"/>
  <mergeCells count="49">
    <mergeCell ref="O2:T2"/>
    <mergeCell ref="C1:C2"/>
    <mergeCell ref="S4:U4"/>
    <mergeCell ref="W4:Y4"/>
    <mergeCell ref="C4:E4"/>
    <mergeCell ref="G4:I4"/>
    <mergeCell ref="K4:M4"/>
    <mergeCell ref="O4:Q4"/>
    <mergeCell ref="D1:N1"/>
    <mergeCell ref="D2:N2"/>
    <mergeCell ref="C3:X3"/>
    <mergeCell ref="S12:U12"/>
    <mergeCell ref="W12:Y12"/>
    <mergeCell ref="C8:E8"/>
    <mergeCell ref="G8:I8"/>
    <mergeCell ref="K8:M8"/>
    <mergeCell ref="O8:Q8"/>
    <mergeCell ref="S8:U8"/>
    <mergeCell ref="W8:Y8"/>
    <mergeCell ref="O12:Q12"/>
    <mergeCell ref="W24:Y24"/>
    <mergeCell ref="W20:Y20"/>
    <mergeCell ref="C16:E16"/>
    <mergeCell ref="G16:I16"/>
    <mergeCell ref="K16:M16"/>
    <mergeCell ref="O16:Q16"/>
    <mergeCell ref="S16:U16"/>
    <mergeCell ref="W16:Y16"/>
    <mergeCell ref="C24:E24"/>
    <mergeCell ref="G24:I24"/>
    <mergeCell ref="K24:M24"/>
    <mergeCell ref="O24:Q24"/>
    <mergeCell ref="S24:U24"/>
    <mergeCell ref="A33:Y33"/>
    <mergeCell ref="S1:V1"/>
    <mergeCell ref="C28:E28"/>
    <mergeCell ref="G28:I28"/>
    <mergeCell ref="K28:M28"/>
    <mergeCell ref="O28:Q28"/>
    <mergeCell ref="S28:U28"/>
    <mergeCell ref="C20:E20"/>
    <mergeCell ref="G20:I20"/>
    <mergeCell ref="K20:M20"/>
    <mergeCell ref="O20:Q20"/>
    <mergeCell ref="S20:U20"/>
    <mergeCell ref="C12:E12"/>
    <mergeCell ref="G12:I12"/>
    <mergeCell ref="K12:M12"/>
    <mergeCell ref="W28:Y28"/>
  </mergeCells>
  <conditionalFormatting sqref="D2">
    <cfRule type="expression" dxfId="47" priority="48">
      <formula>$D$1&gt;0.9</formula>
    </cfRule>
  </conditionalFormatting>
  <conditionalFormatting sqref="D2:N2">
    <cfRule type="cellIs" dxfId="46" priority="46" operator="equal">
      <formula>"Sie sind sehr gut Aufgestellt!"</formula>
    </cfRule>
  </conditionalFormatting>
  <conditionalFormatting sqref="A5">
    <cfRule type="containsText" dxfId="45" priority="44" operator="containsText" text="Gut gemacht, nächste Zeile">
      <formula>NOT(ISERROR(SEARCH("Gut gemacht, nächste Zeile",A5)))</formula>
    </cfRule>
    <cfRule type="expression" dxfId="44" priority="45">
      <formula>$A$5&gt;1</formula>
    </cfRule>
  </conditionalFormatting>
  <conditionalFormatting sqref="D1">
    <cfRule type="containsText" dxfId="43" priority="19" operator="containsText" text="Herzlichen Glückwunsch!">
      <formula>NOT(ISERROR(SEARCH("Herzlichen Glückwunsch!",D1)))</formula>
    </cfRule>
    <cfRule type="containsText" dxfId="42" priority="21" operator="containsText" text="Bitte jede Zeile 1x ankreuzen!">
      <formula>NOT(ISERROR(SEARCH("Bitte jede Zeile 1x ankreuzen!",D1)))</formula>
    </cfRule>
  </conditionalFormatting>
  <conditionalFormatting sqref="D1">
    <cfRule type="cellIs" priority="20" operator="equal">
      <formula>0</formula>
    </cfRule>
  </conditionalFormatting>
  <conditionalFormatting sqref="A9">
    <cfRule type="containsText" dxfId="41" priority="17" operator="containsText" text="Gut gemacht, nächste Zeile">
      <formula>NOT(ISERROR(SEARCH("Gut gemacht, nächste Zeile",A9)))</formula>
    </cfRule>
    <cfRule type="expression" dxfId="40" priority="18">
      <formula>$A$5&gt;1</formula>
    </cfRule>
  </conditionalFormatting>
  <conditionalFormatting sqref="A13">
    <cfRule type="containsText" dxfId="39" priority="15" operator="containsText" text="Gut gemacht, nächste Zeile">
      <formula>NOT(ISERROR(SEARCH("Gut gemacht, nächste Zeile",A13)))</formula>
    </cfRule>
    <cfRule type="expression" dxfId="38" priority="16">
      <formula>$A$5&gt;1</formula>
    </cfRule>
  </conditionalFormatting>
  <conditionalFormatting sqref="A17">
    <cfRule type="containsText" dxfId="37" priority="13" operator="containsText" text="Gut gemacht, nächste Zeile">
      <formula>NOT(ISERROR(SEARCH("Gut gemacht, nächste Zeile",A17)))</formula>
    </cfRule>
    <cfRule type="expression" dxfId="36" priority="14">
      <formula>$A$5&gt;1</formula>
    </cfRule>
  </conditionalFormatting>
  <conditionalFormatting sqref="A21">
    <cfRule type="containsText" dxfId="35" priority="11" operator="containsText" text="Gut gemacht, nächste Zeile">
      <formula>NOT(ISERROR(SEARCH("Gut gemacht, nächste Zeile",A21)))</formula>
    </cfRule>
    <cfRule type="expression" dxfId="34" priority="12">
      <formula>$A$5&gt;1</formula>
    </cfRule>
  </conditionalFormatting>
  <conditionalFormatting sqref="A25">
    <cfRule type="containsText" dxfId="33" priority="9" operator="containsText" text="Gut gemacht, nächste Zeile">
      <formula>NOT(ISERROR(SEARCH("Gut gemacht, nächste Zeile",A25)))</formula>
    </cfRule>
    <cfRule type="expression" dxfId="32" priority="10">
      <formula>$A$5&gt;1</formula>
    </cfRule>
  </conditionalFormatting>
  <conditionalFormatting sqref="A29">
    <cfRule type="containsText" dxfId="31" priority="7" operator="containsText" text="Gut gemacht, nächste Zeile">
      <formula>NOT(ISERROR(SEARCH("Gut gemacht, nächste Zeile",A29)))</formula>
    </cfRule>
    <cfRule type="expression" dxfId="30" priority="8">
      <formula>$A$5&gt;1</formula>
    </cfRule>
  </conditionalFormatting>
  <conditionalFormatting sqref="O2">
    <cfRule type="containsText" dxfId="29" priority="1" operator="containsText" text="Bitte jede Zeile nur 1x makieren!">
      <formula>NOT(ISERROR(SEARCH("Bitte jede Zeile nur 1x makieren!",O2)))</formula>
    </cfRule>
    <cfRule type="containsText" dxfId="28" priority="5" operator="containsText" text="Sie haben alle Zeilen richtig ausgefüllt.">
      <formula>NOT(ISERROR(SEARCH("Sie haben alle Zeilen richtig ausgefüllt.",O2)))</formula>
    </cfRule>
    <cfRule type="containsText" dxfId="27" priority="6" operator="containsText" text="Bitte überprüfen Sie Ihre Eingaben.">
      <formula>NOT(ISERROR(SEARCH("Bitte überprüfen Sie Ihre Eingaben.",O2)))</formula>
    </cfRule>
  </conditionalFormatting>
  <hyperlinks>
    <hyperlink ref="G41" r:id="rId1" xr:uid="{570986BB-5E41-42D4-8188-0C851429E729}"/>
    <hyperlink ref="G42" r:id="rId2" xr:uid="{9202D91A-5BF7-4A4F-90CC-ACC5316FF65E}"/>
    <hyperlink ref="G44" r:id="rId3" display="https://proneu-group.com/datenschutzerklarung" xr:uid="{1CD8D761-87EB-4D0B-8382-1BD9DA952660}"/>
  </hyperlinks>
  <printOptions horizontalCentered="1" verticalCentered="1"/>
  <pageMargins left="0.31496062992125984" right="0.19685039370078741" top="0.11811023622047245" bottom="0.13" header="0.11811023622047245" footer="0.11811023622047245"/>
  <pageSetup paperSize="9" scale="63" orientation="landscape" horizontalDpi="4294967293" verticalDpi="0" r:id="rId4"/>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DADB6-CA18-4895-AAC2-040ED385AA22}">
  <sheetPr>
    <pageSetUpPr fitToPage="1"/>
  </sheetPr>
  <dimension ref="A1:AS44"/>
  <sheetViews>
    <sheetView showGridLines="0" zoomScale="80" zoomScaleNormal="80" zoomScalePageLayoutView="70" workbookViewId="0">
      <pane xSplit="2" ySplit="3" topLeftCell="C4" activePane="bottomRight" state="frozen"/>
      <selection activeCell="AH12" sqref="AH12"/>
      <selection pane="topRight" activeCell="AH12" sqref="AH12"/>
      <selection pane="bottomLeft" activeCell="AH12" sqref="AH12"/>
      <selection pane="bottomRight" activeCell="P5" sqref="P5"/>
    </sheetView>
  </sheetViews>
  <sheetFormatPr baseColWidth="10" defaultRowHeight="15" x14ac:dyDescent="0.25"/>
  <cols>
    <col min="1" max="1" width="30.85546875" style="3" customWidth="1"/>
    <col min="2" max="2" width="0.42578125" style="6" customWidth="1"/>
    <col min="3" max="3" width="23.7109375" style="6" customWidth="1"/>
    <col min="4" max="4" width="1.7109375" style="6" customWidth="1"/>
    <col min="5" max="6" width="0.42578125" style="6" customWidth="1"/>
    <col min="7" max="7" width="23.7109375" style="6" customWidth="1"/>
    <col min="8" max="8" width="1.7109375" style="6" customWidth="1"/>
    <col min="9" max="10" width="0.42578125" style="6" customWidth="1"/>
    <col min="11" max="11" width="23.7109375" style="6" customWidth="1"/>
    <col min="12" max="12" width="1.7109375" style="6" customWidth="1"/>
    <col min="13" max="14" width="0.42578125" style="6" customWidth="1"/>
    <col min="15" max="15" width="23.7109375" style="6" customWidth="1"/>
    <col min="16" max="16" width="1.7109375" style="6" customWidth="1"/>
    <col min="17" max="17" width="0.28515625" style="6" customWidth="1"/>
    <col min="18" max="18" width="0.42578125" style="6" customWidth="1"/>
    <col min="19" max="19" width="23.7109375" style="6" customWidth="1"/>
    <col min="20" max="20" width="1.7109375" style="6" customWidth="1"/>
    <col min="21" max="22" width="0.42578125" style="6" customWidth="1"/>
    <col min="23" max="23" width="23.7109375" style="6" customWidth="1"/>
    <col min="24" max="24" width="1.7109375" style="6" customWidth="1"/>
    <col min="25" max="26" width="0.42578125" style="6" customWidth="1"/>
    <col min="27" max="27" width="2" style="20" customWidth="1"/>
    <col min="28" max="28" width="3" style="20" customWidth="1"/>
    <col min="29" max="34" width="3.85546875" style="20" customWidth="1"/>
    <col min="35" max="35" width="11.42578125" style="150"/>
    <col min="36" max="36" width="8.85546875" style="150" customWidth="1"/>
    <col min="37" max="37" width="11.42578125" style="20"/>
    <col min="38" max="16384" width="11.42578125" style="4"/>
  </cols>
  <sheetData>
    <row r="1" spans="1:45" ht="23.25" customHeight="1" x14ac:dyDescent="0.25">
      <c r="A1" s="11" t="s">
        <v>43</v>
      </c>
      <c r="B1" s="5"/>
      <c r="C1" s="136" t="s">
        <v>44</v>
      </c>
      <c r="D1" s="134" t="str">
        <f>IF(OR(AI5&lt;&gt;1,AI9&lt;&gt;1,AI13&lt;&gt;1,AI17&lt;&gt;1,AI21&lt;&gt;1,AI25&lt;&gt;1,AI29&lt;&gt;1),"",IF(AND(AH5=100,AH9=100,AH13=100,AH17=100,AH21=100,AH25=100,AH29=100),"Herzlichen Glückwunsch!",AVERAGE(AH5:AH29)))</f>
        <v/>
      </c>
      <c r="E1" s="134"/>
      <c r="F1" s="134"/>
      <c r="G1" s="134"/>
      <c r="H1" s="134"/>
      <c r="I1" s="134"/>
      <c r="J1" s="134"/>
      <c r="K1" s="134"/>
      <c r="L1" s="134"/>
      <c r="M1" s="134"/>
      <c r="N1" s="134"/>
      <c r="O1" s="35" t="str">
        <f>IF('Analyse-Beschreibung'!C15="","Name, Vorname:",'Analyse-Beschreibung'!C15)</f>
        <v>Frank Mustermann</v>
      </c>
      <c r="P1" s="34"/>
      <c r="Q1" s="34"/>
      <c r="R1" s="34"/>
      <c r="S1" s="130" t="str">
        <f>IF('Analyse-Beschreibung'!C16="","Firma:",'Analyse-Beschreibung'!C16)</f>
        <v>Musterfirma GmbH</v>
      </c>
      <c r="T1" s="130"/>
      <c r="U1" s="130"/>
      <c r="V1" s="130"/>
      <c r="W1" s="13"/>
      <c r="X1" s="5"/>
      <c r="Y1" s="5"/>
      <c r="Z1" s="5"/>
      <c r="AB1" s="114"/>
      <c r="AC1" s="114"/>
      <c r="AD1" s="114"/>
      <c r="AE1" s="114"/>
      <c r="AF1" s="114"/>
      <c r="AG1" s="114"/>
      <c r="AH1" s="114"/>
      <c r="AI1" s="20"/>
      <c r="AK1" s="114"/>
      <c r="AL1" s="76"/>
    </row>
    <row r="2" spans="1:45" ht="23.25" customHeight="1" x14ac:dyDescent="0.25">
      <c r="A2" s="36">
        <f>IF('Analyse-Beschreibung'!C17="","Datum:",'Analyse-Beschreibung'!C17)</f>
        <v>44424</v>
      </c>
      <c r="B2" s="20"/>
      <c r="C2" s="136"/>
      <c r="D2" s="135" t="str">
        <f>IF(D1="","",IF(D1="Herzlichen Glückwunsch!","Sie sind sehr gut Aufgestellt!","von 100 Punkten"))</f>
        <v/>
      </c>
      <c r="E2" s="135"/>
      <c r="F2" s="135"/>
      <c r="G2" s="135"/>
      <c r="H2" s="135"/>
      <c r="I2" s="135"/>
      <c r="J2" s="135"/>
      <c r="K2" s="135"/>
      <c r="L2" s="135"/>
      <c r="M2" s="135"/>
      <c r="N2" s="135"/>
      <c r="O2" s="126" t="str">
        <f>IF(OR(A5&lt;&gt;"Gut gemacht, nächste Zeile",A9&lt;&gt;"Gut gemacht, nächste Zeile",A13&lt;&gt;"Gut gemacht, nächste Zeile",A17&lt;&gt;"Gut gemacht, nächste Zeile",A21&lt;&gt;"Gut gemacht, nächste Zeile",A25&lt;&gt;"Gut gemacht, nächste Zeile",A29&lt;&gt;"Gut gemacht, nächste Zeile"),"Bitte jede Zeile nur 1x makieren!","")</f>
        <v>Bitte jede Zeile nur 1x makieren!</v>
      </c>
      <c r="P2" s="126"/>
      <c r="Q2" s="126"/>
      <c r="R2" s="126"/>
      <c r="S2" s="126"/>
      <c r="T2" s="126"/>
      <c r="U2" s="20"/>
      <c r="V2" s="20"/>
      <c r="W2" s="13"/>
      <c r="X2" s="20"/>
      <c r="Y2" s="20"/>
      <c r="Z2" s="20"/>
      <c r="AA2" s="114"/>
      <c r="AB2" s="114"/>
      <c r="AC2" s="114"/>
      <c r="AD2" s="114"/>
      <c r="AE2" s="114"/>
      <c r="AF2" s="114"/>
      <c r="AG2" s="114"/>
      <c r="AH2" s="114"/>
      <c r="AK2" s="114"/>
      <c r="AL2" s="76"/>
    </row>
    <row r="3" spans="1:45" ht="16.5" customHeight="1" x14ac:dyDescent="0.25">
      <c r="C3" s="127" t="str">
        <f>IF(O2="","","Lesen Sie jedes Handlungsfeld von links nach rechts durch. Kreuzen Sie in jeder Zeile das Kästchen an, das Ihre Situation am Besten beschreibt.")</f>
        <v>Lesen Sie jedes Handlungsfeld von links nach rechts durch. Kreuzen Sie in jeder Zeile das Kästchen an, das Ihre Situation am Besten beschreibt.</v>
      </c>
      <c r="D3" s="127"/>
      <c r="E3" s="127"/>
      <c r="F3" s="127"/>
      <c r="G3" s="127"/>
      <c r="H3" s="127"/>
      <c r="I3" s="127"/>
      <c r="J3" s="127"/>
      <c r="K3" s="127"/>
      <c r="L3" s="127"/>
      <c r="M3" s="127"/>
      <c r="N3" s="127"/>
      <c r="O3" s="127"/>
      <c r="P3" s="127"/>
      <c r="Q3" s="127"/>
      <c r="R3" s="127"/>
      <c r="S3" s="127"/>
      <c r="T3" s="127"/>
      <c r="U3" s="127"/>
      <c r="V3" s="127"/>
      <c r="W3" s="127"/>
      <c r="X3" s="127"/>
    </row>
    <row r="4" spans="1:45" ht="78" customHeight="1" x14ac:dyDescent="0.25">
      <c r="A4" s="78" t="s">
        <v>296</v>
      </c>
      <c r="B4" s="7"/>
      <c r="C4" s="131" t="s">
        <v>255</v>
      </c>
      <c r="D4" s="132"/>
      <c r="E4" s="133"/>
      <c r="F4" s="79"/>
      <c r="G4" s="131" t="s">
        <v>176</v>
      </c>
      <c r="H4" s="132"/>
      <c r="I4" s="133"/>
      <c r="J4" s="79"/>
      <c r="K4" s="131" t="s">
        <v>256</v>
      </c>
      <c r="L4" s="132"/>
      <c r="M4" s="133"/>
      <c r="N4" s="79"/>
      <c r="O4" s="131" t="s">
        <v>177</v>
      </c>
      <c r="P4" s="132"/>
      <c r="Q4" s="133"/>
      <c r="R4" s="79"/>
      <c r="S4" s="131" t="s">
        <v>257</v>
      </c>
      <c r="T4" s="132"/>
      <c r="U4" s="133"/>
      <c r="V4" s="79"/>
      <c r="W4" s="131" t="s">
        <v>259</v>
      </c>
      <c r="X4" s="132"/>
      <c r="Y4" s="133"/>
      <c r="Z4" s="7"/>
      <c r="AA4" s="39"/>
      <c r="AB4" s="39"/>
      <c r="AC4" s="39"/>
      <c r="AD4" s="39"/>
      <c r="AE4" s="39"/>
      <c r="AF4" s="39"/>
      <c r="AG4" s="39"/>
      <c r="AH4" s="39"/>
      <c r="AK4" s="151"/>
      <c r="AL4" s="149"/>
      <c r="AM4" s="149"/>
      <c r="AN4" s="149"/>
      <c r="AO4" s="149"/>
      <c r="AP4" s="149"/>
      <c r="AQ4" s="149"/>
      <c r="AR4" s="149"/>
      <c r="AS4" s="149"/>
    </row>
    <row r="5" spans="1:45" s="16" customFormat="1" ht="12" customHeight="1" x14ac:dyDescent="0.2">
      <c r="A5" s="70" t="str">
        <f>IF(COUNTA(D5,H5,L5,P5,T5,X5)=1,"Gut gemacht, nächste Zeile",IF(COUNTA(D5,H5,L5,P5,T5,X5)&gt;1,"Zu viele Felder angekreuzt!","Bitte ein Feld ankreuzen!"))</f>
        <v>Bitte ein Feld ankreuzen!</v>
      </c>
      <c r="B5" s="17"/>
      <c r="C5" s="68"/>
      <c r="D5" s="71"/>
      <c r="E5" s="67"/>
      <c r="F5" s="44"/>
      <c r="G5" s="68"/>
      <c r="H5" s="71"/>
      <c r="I5" s="72"/>
      <c r="J5" s="44"/>
      <c r="K5" s="68"/>
      <c r="L5" s="71"/>
      <c r="M5" s="67"/>
      <c r="N5" s="44"/>
      <c r="O5" s="68"/>
      <c r="P5" s="71"/>
      <c r="Q5" s="67"/>
      <c r="R5" s="44"/>
      <c r="S5" s="73" t="s">
        <v>258</v>
      </c>
      <c r="T5" s="71"/>
      <c r="U5" s="67"/>
      <c r="V5" s="44"/>
      <c r="W5" s="68"/>
      <c r="X5" s="71"/>
      <c r="Y5" s="67"/>
      <c r="Z5" s="17"/>
      <c r="AA5" s="59"/>
      <c r="AB5" s="59" t="str">
        <f>IF($D5&lt;&gt;"",100/6*1,"")</f>
        <v/>
      </c>
      <c r="AC5" s="59" t="str">
        <f>IF($H5&lt;&gt;"",100/6*2,"")</f>
        <v/>
      </c>
      <c r="AD5" s="59" t="str">
        <f>IF($L5&lt;&gt;"",100/6*3,"")</f>
        <v/>
      </c>
      <c r="AE5" s="59" t="str">
        <f>IF($P5&lt;&gt;"",100/6*4,"")</f>
        <v/>
      </c>
      <c r="AF5" s="59" t="str">
        <f>IF($T5&lt;&gt;"",100/6*5,"")</f>
        <v/>
      </c>
      <c r="AG5" s="59" t="str">
        <f>IF($X5&lt;&gt;"",100/6*6,"")</f>
        <v/>
      </c>
      <c r="AH5" s="59" t="str">
        <f>IF(COUNTA(D5,H5,L5,P5,T5,X5)=0,"",SUM(AB5:AG5)/COUNTA(D5,H5,L5,P5,T5,X5))</f>
        <v/>
      </c>
      <c r="AI5" s="150">
        <f>COUNTA(D5,H5,L5,P5,T5,X5)</f>
        <v>0</v>
      </c>
      <c r="AJ5" s="150"/>
      <c r="AK5" s="107"/>
    </row>
    <row r="6" spans="1:45" ht="3.75" customHeight="1" x14ac:dyDescent="0.25">
      <c r="A6" s="2"/>
      <c r="B6" s="1"/>
      <c r="C6" s="48"/>
      <c r="D6" s="49"/>
      <c r="E6" s="50"/>
      <c r="F6" s="51"/>
      <c r="G6" s="48"/>
      <c r="H6" s="49"/>
      <c r="I6" s="50"/>
      <c r="J6" s="51"/>
      <c r="K6" s="48"/>
      <c r="L6" s="49"/>
      <c r="M6" s="50"/>
      <c r="N6" s="51"/>
      <c r="O6" s="48"/>
      <c r="P6" s="49"/>
      <c r="Q6" s="50"/>
      <c r="R6" s="51"/>
      <c r="S6" s="48"/>
      <c r="T6" s="49"/>
      <c r="U6" s="50"/>
      <c r="V6" s="51"/>
      <c r="W6" s="48"/>
      <c r="X6" s="49"/>
      <c r="Y6" s="50"/>
      <c r="Z6" s="1"/>
      <c r="AA6" s="39"/>
      <c r="AB6" s="39"/>
      <c r="AC6" s="39"/>
      <c r="AD6" s="39"/>
      <c r="AE6" s="39"/>
      <c r="AF6" s="39"/>
      <c r="AG6" s="39"/>
      <c r="AH6" s="39"/>
    </row>
    <row r="7" spans="1:45" ht="3.75" customHeight="1" x14ac:dyDescent="0.25">
      <c r="C7" s="51"/>
      <c r="D7" s="51"/>
      <c r="E7" s="51"/>
      <c r="F7" s="51"/>
      <c r="G7" s="51"/>
      <c r="H7" s="51"/>
      <c r="I7" s="51"/>
      <c r="J7" s="51"/>
      <c r="K7" s="51"/>
      <c r="L7" s="51"/>
      <c r="M7" s="51"/>
      <c r="N7" s="51"/>
      <c r="O7" s="51"/>
      <c r="P7" s="51"/>
      <c r="Q7" s="51"/>
      <c r="R7" s="51"/>
      <c r="S7" s="51"/>
      <c r="T7" s="51"/>
      <c r="U7" s="51"/>
      <c r="V7" s="51"/>
      <c r="W7" s="51"/>
      <c r="X7" s="51"/>
      <c r="Y7" s="51"/>
      <c r="AA7" s="39"/>
      <c r="AB7" s="39"/>
      <c r="AC7" s="39"/>
      <c r="AD7" s="39"/>
      <c r="AE7" s="39"/>
      <c r="AF7" s="39"/>
      <c r="AG7" s="39"/>
      <c r="AH7" s="39"/>
    </row>
    <row r="8" spans="1:45" ht="78" customHeight="1" x14ac:dyDescent="0.25">
      <c r="A8" s="78" t="s">
        <v>297</v>
      </c>
      <c r="B8" s="7"/>
      <c r="C8" s="131" t="s">
        <v>66</v>
      </c>
      <c r="D8" s="132"/>
      <c r="E8" s="133"/>
      <c r="F8" s="79"/>
      <c r="G8" s="131" t="s">
        <v>67</v>
      </c>
      <c r="H8" s="132"/>
      <c r="I8" s="133"/>
      <c r="J8" s="79"/>
      <c r="K8" s="131" t="s">
        <v>260</v>
      </c>
      <c r="L8" s="132"/>
      <c r="M8" s="133"/>
      <c r="N8" s="79"/>
      <c r="O8" s="131" t="s">
        <v>178</v>
      </c>
      <c r="P8" s="132"/>
      <c r="Q8" s="133"/>
      <c r="R8" s="79"/>
      <c r="S8" s="131" t="s">
        <v>179</v>
      </c>
      <c r="T8" s="132"/>
      <c r="U8" s="133"/>
      <c r="V8" s="79"/>
      <c r="W8" s="131" t="s">
        <v>314</v>
      </c>
      <c r="X8" s="132"/>
      <c r="Y8" s="133"/>
      <c r="Z8" s="7"/>
      <c r="AA8" s="39"/>
      <c r="AB8" s="39"/>
      <c r="AC8" s="39"/>
      <c r="AD8" s="39"/>
      <c r="AE8" s="39"/>
      <c r="AF8" s="39"/>
      <c r="AG8" s="39"/>
      <c r="AH8" s="39"/>
    </row>
    <row r="9" spans="1:45" s="16" customFormat="1" ht="12" customHeight="1" x14ac:dyDescent="0.25">
      <c r="A9" s="70" t="str">
        <f>IF(COUNTA(D9,H9,L9,P9,T9,X9)=1,"Gut gemacht, nächste Zeile",IF(COUNTA(D9,H9,L9,P9,T9,X9)&gt;1,"Zu viele Felder angekreuzt!","Bitte ein Feld ankreuzen!"))</f>
        <v>Bitte ein Feld ankreuzen!</v>
      </c>
      <c r="B9" s="17"/>
      <c r="C9" s="68"/>
      <c r="D9" s="71"/>
      <c r="E9" s="67"/>
      <c r="F9" s="44"/>
      <c r="G9" s="68"/>
      <c r="H9" s="71"/>
      <c r="I9" s="67"/>
      <c r="J9" s="44"/>
      <c r="K9" s="68"/>
      <c r="L9" s="71"/>
      <c r="M9" s="67"/>
      <c r="N9" s="44"/>
      <c r="O9" s="68"/>
      <c r="P9" s="71"/>
      <c r="Q9" s="67"/>
      <c r="R9" s="44"/>
      <c r="S9" s="68"/>
      <c r="T9" s="71"/>
      <c r="U9" s="67"/>
      <c r="V9" s="44"/>
      <c r="W9" s="68"/>
      <c r="X9" s="71"/>
      <c r="Y9" s="67"/>
      <c r="Z9" s="17"/>
      <c r="AA9" s="59"/>
      <c r="AB9" s="59" t="str">
        <f>IF($D9&lt;&gt;"",100/6*1,"")</f>
        <v/>
      </c>
      <c r="AC9" s="59" t="str">
        <f>IF($H9&lt;&gt;"",100/6*2,"")</f>
        <v/>
      </c>
      <c r="AD9" s="59" t="str">
        <f>IF($L9&lt;&gt;"",100/6*3,"")</f>
        <v/>
      </c>
      <c r="AE9" s="59" t="str">
        <f>IF($P9&lt;&gt;"",100/6*4,"")</f>
        <v/>
      </c>
      <c r="AF9" s="59" t="str">
        <f>IF($T9&lt;&gt;"",100/6*5,"")</f>
        <v/>
      </c>
      <c r="AG9" s="59" t="str">
        <f>IF($X9&lt;&gt;"",100/6*6,"")</f>
        <v/>
      </c>
      <c r="AH9" s="59" t="str">
        <f>IF(COUNTA(D9,H9,L9,P9,T9,X9)=0,"",SUM(AB9:AG9)/COUNTA(D9,H9,L9,P9,T9,X9))</f>
        <v/>
      </c>
      <c r="AI9" s="150">
        <f>COUNTA(D9,H9,L9,P9,T9,X9)</f>
        <v>0</v>
      </c>
      <c r="AJ9" s="150"/>
      <c r="AK9" s="107"/>
    </row>
    <row r="10" spans="1:45" ht="3.75" customHeight="1" x14ac:dyDescent="0.25">
      <c r="A10" s="2"/>
      <c r="B10" s="1"/>
      <c r="C10" s="48"/>
      <c r="D10" s="49"/>
      <c r="E10" s="50"/>
      <c r="F10" s="51"/>
      <c r="G10" s="48"/>
      <c r="H10" s="49"/>
      <c r="I10" s="50"/>
      <c r="J10" s="51"/>
      <c r="K10" s="48"/>
      <c r="L10" s="49"/>
      <c r="M10" s="50"/>
      <c r="N10" s="51"/>
      <c r="O10" s="48"/>
      <c r="P10" s="49"/>
      <c r="Q10" s="50"/>
      <c r="R10" s="51"/>
      <c r="S10" s="48"/>
      <c r="T10" s="49"/>
      <c r="U10" s="50"/>
      <c r="V10" s="51"/>
      <c r="W10" s="48"/>
      <c r="X10" s="49"/>
      <c r="Y10" s="50"/>
      <c r="Z10" s="1"/>
      <c r="AA10" s="39"/>
      <c r="AB10" s="39"/>
      <c r="AC10" s="39"/>
      <c r="AD10" s="39"/>
      <c r="AE10" s="39"/>
      <c r="AF10" s="39"/>
      <c r="AG10" s="39"/>
      <c r="AH10" s="39"/>
    </row>
    <row r="11" spans="1:45" ht="3.75" customHeight="1" x14ac:dyDescent="0.25">
      <c r="C11" s="51"/>
      <c r="D11" s="51"/>
      <c r="E11" s="51"/>
      <c r="F11" s="51"/>
      <c r="G11" s="51"/>
      <c r="H11" s="51"/>
      <c r="I11" s="51"/>
      <c r="J11" s="51"/>
      <c r="K11" s="51"/>
      <c r="L11" s="51"/>
      <c r="M11" s="51"/>
      <c r="N11" s="51"/>
      <c r="O11" s="51"/>
      <c r="P11" s="51"/>
      <c r="Q11" s="51"/>
      <c r="R11" s="51"/>
      <c r="S11" s="51"/>
      <c r="T11" s="51"/>
      <c r="U11" s="51"/>
      <c r="V11" s="51"/>
      <c r="W11" s="51"/>
      <c r="X11" s="51"/>
      <c r="Y11" s="51"/>
      <c r="AA11" s="39"/>
      <c r="AB11" s="39"/>
      <c r="AC11" s="39"/>
      <c r="AD11" s="39"/>
      <c r="AE11" s="39"/>
      <c r="AF11" s="39"/>
      <c r="AG11" s="39"/>
      <c r="AH11" s="39"/>
    </row>
    <row r="12" spans="1:45" ht="78" customHeight="1" x14ac:dyDescent="0.25">
      <c r="A12" s="78" t="s">
        <v>300</v>
      </c>
      <c r="B12" s="7"/>
      <c r="C12" s="131" t="s">
        <v>68</v>
      </c>
      <c r="D12" s="132"/>
      <c r="E12" s="133"/>
      <c r="F12" s="79"/>
      <c r="G12" s="131" t="s">
        <v>69</v>
      </c>
      <c r="H12" s="132"/>
      <c r="I12" s="133"/>
      <c r="J12" s="79"/>
      <c r="K12" s="131" t="s">
        <v>261</v>
      </c>
      <c r="L12" s="132"/>
      <c r="M12" s="133"/>
      <c r="N12" s="79"/>
      <c r="O12" s="131" t="s">
        <v>262</v>
      </c>
      <c r="P12" s="132"/>
      <c r="Q12" s="133"/>
      <c r="R12" s="79"/>
      <c r="S12" s="131" t="s">
        <v>70</v>
      </c>
      <c r="T12" s="132"/>
      <c r="U12" s="133"/>
      <c r="V12" s="79"/>
      <c r="W12" s="131" t="s">
        <v>71</v>
      </c>
      <c r="X12" s="132"/>
      <c r="Y12" s="133"/>
      <c r="Z12" s="7"/>
      <c r="AA12" s="39"/>
      <c r="AB12" s="39"/>
      <c r="AC12" s="39"/>
      <c r="AD12" s="39"/>
      <c r="AE12" s="39"/>
      <c r="AF12" s="39"/>
      <c r="AG12" s="39"/>
      <c r="AH12" s="39"/>
    </row>
    <row r="13" spans="1:45" s="16" customFormat="1" ht="12" customHeight="1" x14ac:dyDescent="0.25">
      <c r="A13" s="70" t="str">
        <f>IF(COUNTA(D13,H13,L13,P13,T13,X13)=1,"Gut gemacht, nächste Zeile",IF(COUNTA(D13,H13,L13,P13,T13,X13)&gt;1,"Zu viele Felder angekreuzt!","Bitte ein Feld ankreuzen!"))</f>
        <v>Bitte ein Feld ankreuzen!</v>
      </c>
      <c r="B13" s="17"/>
      <c r="C13" s="68"/>
      <c r="D13" s="71"/>
      <c r="E13" s="67"/>
      <c r="F13" s="44"/>
      <c r="G13" s="68"/>
      <c r="H13" s="71"/>
      <c r="I13" s="67"/>
      <c r="J13" s="44"/>
      <c r="K13" s="68"/>
      <c r="L13" s="71"/>
      <c r="M13" s="67"/>
      <c r="N13" s="44"/>
      <c r="O13" s="68"/>
      <c r="P13" s="71"/>
      <c r="Q13" s="67"/>
      <c r="R13" s="44"/>
      <c r="S13" s="68"/>
      <c r="T13" s="71"/>
      <c r="U13" s="67"/>
      <c r="V13" s="44"/>
      <c r="W13" s="68"/>
      <c r="X13" s="71"/>
      <c r="Y13" s="67"/>
      <c r="Z13" s="17"/>
      <c r="AA13" s="59"/>
      <c r="AB13" s="59" t="str">
        <f>IF($D13&lt;&gt;"",100/6*1,"")</f>
        <v/>
      </c>
      <c r="AC13" s="59" t="str">
        <f>IF($H13&lt;&gt;"",100/6*2,"")</f>
        <v/>
      </c>
      <c r="AD13" s="59" t="str">
        <f>IF($L13&lt;&gt;"",100/6*3,"")</f>
        <v/>
      </c>
      <c r="AE13" s="59" t="str">
        <f>IF($P13&lt;&gt;"",100/6*4,"")</f>
        <v/>
      </c>
      <c r="AF13" s="59" t="str">
        <f>IF($T13&lt;&gt;"",100/6*5,"")</f>
        <v/>
      </c>
      <c r="AG13" s="59" t="str">
        <f>IF($X13&lt;&gt;"",100/6*6,"")</f>
        <v/>
      </c>
      <c r="AH13" s="59" t="str">
        <f>IF(COUNTA(D13,H13,L13,P13,T13,X13)=0,"",SUM(AB13:AG13)/COUNTA(D13,H13,L13,P13,T13,X13))</f>
        <v/>
      </c>
      <c r="AI13" s="150">
        <f>COUNTA(D13,H13,L13,P13,T13,X13)</f>
        <v>0</v>
      </c>
      <c r="AJ13" s="150"/>
      <c r="AK13" s="107"/>
    </row>
    <row r="14" spans="1:45" ht="3.75" customHeight="1" x14ac:dyDescent="0.25">
      <c r="A14" s="2"/>
      <c r="B14" s="1"/>
      <c r="C14" s="48"/>
      <c r="D14" s="49"/>
      <c r="E14" s="50"/>
      <c r="F14" s="51"/>
      <c r="G14" s="48"/>
      <c r="H14" s="49"/>
      <c r="I14" s="50"/>
      <c r="J14" s="51"/>
      <c r="K14" s="48"/>
      <c r="L14" s="49"/>
      <c r="M14" s="50"/>
      <c r="N14" s="51"/>
      <c r="O14" s="48"/>
      <c r="P14" s="49"/>
      <c r="Q14" s="50"/>
      <c r="R14" s="51"/>
      <c r="S14" s="48"/>
      <c r="T14" s="49"/>
      <c r="U14" s="50"/>
      <c r="V14" s="51"/>
      <c r="W14" s="48"/>
      <c r="X14" s="49"/>
      <c r="Y14" s="50"/>
      <c r="Z14" s="1"/>
      <c r="AA14" s="39"/>
      <c r="AB14" s="39"/>
      <c r="AC14" s="39"/>
      <c r="AD14" s="39"/>
      <c r="AE14" s="39"/>
      <c r="AF14" s="39"/>
      <c r="AG14" s="39"/>
      <c r="AH14" s="39"/>
    </row>
    <row r="15" spans="1:45" ht="3.75" customHeight="1" x14ac:dyDescent="0.25">
      <c r="C15" s="51"/>
      <c r="D15" s="51"/>
      <c r="E15" s="51"/>
      <c r="F15" s="51"/>
      <c r="G15" s="51"/>
      <c r="H15" s="51"/>
      <c r="I15" s="51"/>
      <c r="J15" s="51"/>
      <c r="K15" s="51"/>
      <c r="L15" s="51"/>
      <c r="M15" s="51"/>
      <c r="N15" s="51"/>
      <c r="O15" s="51"/>
      <c r="P15" s="51"/>
      <c r="Q15" s="51"/>
      <c r="R15" s="51"/>
      <c r="S15" s="51"/>
      <c r="T15" s="51"/>
      <c r="U15" s="51"/>
      <c r="V15" s="51"/>
      <c r="W15" s="51"/>
      <c r="X15" s="51"/>
      <c r="Y15" s="51"/>
      <c r="AA15" s="39"/>
      <c r="AB15" s="39"/>
      <c r="AC15" s="39"/>
      <c r="AD15" s="39"/>
      <c r="AE15" s="39"/>
      <c r="AF15" s="39"/>
      <c r="AG15" s="39"/>
      <c r="AH15" s="39"/>
    </row>
    <row r="16" spans="1:45" ht="78" customHeight="1" x14ac:dyDescent="0.25">
      <c r="A16" s="78" t="s">
        <v>302</v>
      </c>
      <c r="B16" s="7"/>
      <c r="C16" s="131" t="s">
        <v>263</v>
      </c>
      <c r="D16" s="132"/>
      <c r="E16" s="133"/>
      <c r="F16" s="79"/>
      <c r="G16" s="131" t="s">
        <v>264</v>
      </c>
      <c r="H16" s="132"/>
      <c r="I16" s="133"/>
      <c r="J16" s="79"/>
      <c r="K16" s="131" t="s">
        <v>72</v>
      </c>
      <c r="L16" s="132"/>
      <c r="M16" s="133"/>
      <c r="N16" s="79"/>
      <c r="O16" s="131" t="s">
        <v>274</v>
      </c>
      <c r="P16" s="132"/>
      <c r="Q16" s="133"/>
      <c r="R16" s="79"/>
      <c r="S16" s="131" t="s">
        <v>276</v>
      </c>
      <c r="T16" s="132"/>
      <c r="U16" s="133"/>
      <c r="V16" s="79"/>
      <c r="W16" s="131" t="s">
        <v>73</v>
      </c>
      <c r="X16" s="132"/>
      <c r="Y16" s="133"/>
      <c r="Z16" s="7"/>
      <c r="AA16" s="39"/>
      <c r="AB16" s="39"/>
      <c r="AC16" s="39"/>
      <c r="AD16" s="39"/>
      <c r="AE16" s="39"/>
      <c r="AF16" s="39"/>
      <c r="AG16" s="39"/>
      <c r="AH16" s="39"/>
    </row>
    <row r="17" spans="1:37" s="16" customFormat="1" ht="12" customHeight="1" x14ac:dyDescent="0.2">
      <c r="A17" s="70" t="str">
        <f>IF(COUNTA(D17,H17,L17,P17,T17,X17)=1,"Gut gemacht, nächste Zeile",IF(COUNTA(D17,H17,L17,P17,T17,X17)&gt;1,"Zu viele Felder angekreuzt!","Bitte ein Feld ankreuzen!"))</f>
        <v>Bitte ein Feld ankreuzen!</v>
      </c>
      <c r="B17" s="17"/>
      <c r="C17" s="68"/>
      <c r="D17" s="71"/>
      <c r="E17" s="67"/>
      <c r="F17" s="44"/>
      <c r="G17" s="68"/>
      <c r="H17" s="71"/>
      <c r="I17" s="67"/>
      <c r="J17" s="44"/>
      <c r="K17" s="68"/>
      <c r="L17" s="71"/>
      <c r="M17" s="67"/>
      <c r="N17" s="44"/>
      <c r="O17" s="73" t="s">
        <v>275</v>
      </c>
      <c r="P17" s="71"/>
      <c r="Q17" s="67"/>
      <c r="R17" s="44"/>
      <c r="S17" s="73" t="s">
        <v>277</v>
      </c>
      <c r="T17" s="71"/>
      <c r="U17" s="67"/>
      <c r="V17" s="44"/>
      <c r="W17" s="68"/>
      <c r="X17" s="71"/>
      <c r="Y17" s="67"/>
      <c r="Z17" s="17"/>
      <c r="AA17" s="59"/>
      <c r="AB17" s="59" t="str">
        <f>IF($D17&lt;&gt;"",100/6*1,"")</f>
        <v/>
      </c>
      <c r="AC17" s="59" t="str">
        <f>IF($H17&lt;&gt;"",100/6*2,"")</f>
        <v/>
      </c>
      <c r="AD17" s="59" t="str">
        <f>IF($L17&lt;&gt;"",100/6*3,"")</f>
        <v/>
      </c>
      <c r="AE17" s="59" t="str">
        <f>IF($P17&lt;&gt;"",100/6*4,"")</f>
        <v/>
      </c>
      <c r="AF17" s="59" t="str">
        <f>IF($T17&lt;&gt;"",100/6*5,"")</f>
        <v/>
      </c>
      <c r="AG17" s="59" t="str">
        <f>IF($X17&lt;&gt;"",100/6*6,"")</f>
        <v/>
      </c>
      <c r="AH17" s="59" t="str">
        <f>IF(COUNTA(D17,H17,L17,P17,T17,X17)=0,"",SUM(AB17:AG17)/COUNTA(D17,H17,L17,P17,T17,X17))</f>
        <v/>
      </c>
      <c r="AI17" s="150">
        <f>COUNTA(D17,H17,L17,P17,T17,X17)</f>
        <v>0</v>
      </c>
      <c r="AJ17" s="150"/>
      <c r="AK17" s="107"/>
    </row>
    <row r="18" spans="1:37" ht="3.75" customHeight="1" x14ac:dyDescent="0.25">
      <c r="A18" s="2"/>
      <c r="B18" s="1"/>
      <c r="C18" s="48"/>
      <c r="D18" s="49"/>
      <c r="E18" s="50"/>
      <c r="F18" s="51"/>
      <c r="G18" s="48"/>
      <c r="H18" s="49"/>
      <c r="I18" s="50"/>
      <c r="J18" s="51"/>
      <c r="K18" s="48"/>
      <c r="L18" s="49"/>
      <c r="M18" s="50"/>
      <c r="N18" s="51"/>
      <c r="O18" s="48"/>
      <c r="P18" s="49"/>
      <c r="Q18" s="50"/>
      <c r="R18" s="51"/>
      <c r="S18" s="48"/>
      <c r="T18" s="49"/>
      <c r="U18" s="50"/>
      <c r="V18" s="51"/>
      <c r="W18" s="48"/>
      <c r="X18" s="49"/>
      <c r="Y18" s="50"/>
      <c r="Z18" s="1"/>
      <c r="AA18" s="39"/>
      <c r="AB18" s="39"/>
      <c r="AC18" s="39"/>
      <c r="AD18" s="39"/>
      <c r="AE18" s="39"/>
      <c r="AF18" s="39"/>
      <c r="AG18" s="39"/>
      <c r="AH18" s="39"/>
    </row>
    <row r="19" spans="1:37" ht="3.75" customHeight="1" x14ac:dyDescent="0.25">
      <c r="C19" s="51"/>
      <c r="D19" s="51"/>
      <c r="E19" s="51"/>
      <c r="F19" s="51"/>
      <c r="G19" s="51"/>
      <c r="H19" s="51"/>
      <c r="I19" s="51"/>
      <c r="J19" s="51"/>
      <c r="K19" s="51"/>
      <c r="L19" s="51"/>
      <c r="M19" s="51"/>
      <c r="N19" s="51"/>
      <c r="O19" s="51"/>
      <c r="P19" s="51"/>
      <c r="Q19" s="51"/>
      <c r="R19" s="51"/>
      <c r="S19" s="51"/>
      <c r="T19" s="51"/>
      <c r="U19" s="51"/>
      <c r="V19" s="51"/>
      <c r="W19" s="51"/>
      <c r="X19" s="51"/>
      <c r="Y19" s="51"/>
      <c r="AA19" s="39"/>
      <c r="AB19" s="39"/>
      <c r="AC19" s="39"/>
      <c r="AD19" s="39"/>
      <c r="AE19" s="39"/>
      <c r="AF19" s="39"/>
      <c r="AG19" s="39"/>
      <c r="AH19" s="39"/>
    </row>
    <row r="20" spans="1:37" ht="78" customHeight="1" x14ac:dyDescent="0.25">
      <c r="A20" s="78" t="s">
        <v>304</v>
      </c>
      <c r="B20" s="7"/>
      <c r="C20" s="131" t="s">
        <v>74</v>
      </c>
      <c r="D20" s="132"/>
      <c r="E20" s="133"/>
      <c r="F20" s="79"/>
      <c r="G20" s="131" t="s">
        <v>75</v>
      </c>
      <c r="H20" s="132"/>
      <c r="I20" s="133"/>
      <c r="J20" s="79"/>
      <c r="K20" s="131" t="s">
        <v>76</v>
      </c>
      <c r="L20" s="132"/>
      <c r="M20" s="133"/>
      <c r="N20" s="79"/>
      <c r="O20" s="131" t="s">
        <v>278</v>
      </c>
      <c r="P20" s="132"/>
      <c r="Q20" s="133"/>
      <c r="R20" s="79"/>
      <c r="S20" s="131" t="s">
        <v>279</v>
      </c>
      <c r="T20" s="132"/>
      <c r="U20" s="133"/>
      <c r="V20" s="79"/>
      <c r="W20" s="131" t="s">
        <v>280</v>
      </c>
      <c r="X20" s="132"/>
      <c r="Y20" s="133"/>
      <c r="Z20" s="7"/>
      <c r="AA20" s="39"/>
      <c r="AB20" s="39"/>
      <c r="AC20" s="39"/>
      <c r="AD20" s="39"/>
      <c r="AE20" s="39"/>
      <c r="AF20" s="39"/>
      <c r="AG20" s="39"/>
      <c r="AH20" s="39"/>
    </row>
    <row r="21" spans="1:37" s="16" customFormat="1" ht="12" customHeight="1" x14ac:dyDescent="0.2">
      <c r="A21" s="70" t="str">
        <f>IF(COUNTA(D21,H21,L21,P21,T21,X21)=1,"Gut gemacht, nächste Zeile",IF(COUNTA(D21,H21,L21,P21,T21,X21)&gt;1,"Zu viele Felder angekreuzt!","Bitte ein Feld ankreuzen!"))</f>
        <v>Bitte ein Feld ankreuzen!</v>
      </c>
      <c r="B21" s="17"/>
      <c r="C21" s="68"/>
      <c r="D21" s="71"/>
      <c r="E21" s="67"/>
      <c r="F21" s="44"/>
      <c r="G21" s="68"/>
      <c r="H21" s="71"/>
      <c r="I21" s="67"/>
      <c r="J21" s="44"/>
      <c r="K21" s="68"/>
      <c r="L21" s="71"/>
      <c r="M21" s="67"/>
      <c r="N21" s="44"/>
      <c r="O21" s="68"/>
      <c r="P21" s="71"/>
      <c r="Q21" s="67"/>
      <c r="R21" s="44"/>
      <c r="S21" s="68"/>
      <c r="T21" s="71"/>
      <c r="U21" s="67"/>
      <c r="V21" s="44"/>
      <c r="W21" s="73" t="s">
        <v>281</v>
      </c>
      <c r="X21" s="71"/>
      <c r="Y21" s="67"/>
      <c r="Z21" s="17"/>
      <c r="AA21" s="59"/>
      <c r="AB21" s="59" t="str">
        <f>IF($D21&lt;&gt;"",100/6*1,"")</f>
        <v/>
      </c>
      <c r="AC21" s="59" t="str">
        <f>IF($H21&lt;&gt;"",100/6*2,"")</f>
        <v/>
      </c>
      <c r="AD21" s="59" t="str">
        <f>IF($L21&lt;&gt;"",100/6*3,"")</f>
        <v/>
      </c>
      <c r="AE21" s="59" t="str">
        <f>IF($P21&lt;&gt;"",100/6*4,"")</f>
        <v/>
      </c>
      <c r="AF21" s="59" t="str">
        <f>IF($T21&lt;&gt;"",100/6*5,"")</f>
        <v/>
      </c>
      <c r="AG21" s="59" t="str">
        <f>IF($X21&lt;&gt;"",100/6*6,"")</f>
        <v/>
      </c>
      <c r="AH21" s="59" t="str">
        <f>IF(COUNTA(D21,H21,L21,P21,T21,X21)=0,"",SUM(AB21:AG21)/COUNTA(D21,H21,L21,P21,T21,X21))</f>
        <v/>
      </c>
      <c r="AI21" s="150">
        <f>COUNTA(D21,H21,L21,P21,T21,X21)</f>
        <v>0</v>
      </c>
      <c r="AJ21" s="150"/>
      <c r="AK21" s="107"/>
    </row>
    <row r="22" spans="1:37" ht="3.75" customHeight="1" x14ac:dyDescent="0.25">
      <c r="A22" s="2"/>
      <c r="B22" s="1"/>
      <c r="C22" s="48"/>
      <c r="D22" s="49"/>
      <c r="E22" s="50"/>
      <c r="F22" s="51"/>
      <c r="G22" s="48"/>
      <c r="H22" s="49"/>
      <c r="I22" s="50"/>
      <c r="J22" s="51"/>
      <c r="K22" s="48"/>
      <c r="L22" s="49"/>
      <c r="M22" s="50"/>
      <c r="N22" s="51"/>
      <c r="O22" s="48"/>
      <c r="P22" s="49"/>
      <c r="Q22" s="50"/>
      <c r="R22" s="51"/>
      <c r="S22" s="48"/>
      <c r="T22" s="49"/>
      <c r="U22" s="50"/>
      <c r="V22" s="51"/>
      <c r="W22" s="48"/>
      <c r="X22" s="49"/>
      <c r="Y22" s="50"/>
      <c r="Z22" s="1"/>
      <c r="AA22" s="39"/>
      <c r="AB22" s="39"/>
      <c r="AC22" s="39"/>
      <c r="AD22" s="39"/>
      <c r="AE22" s="39"/>
      <c r="AF22" s="39"/>
      <c r="AG22" s="39"/>
      <c r="AH22" s="39"/>
    </row>
    <row r="23" spans="1:37" ht="3.75" customHeight="1" x14ac:dyDescent="0.25">
      <c r="C23" s="51"/>
      <c r="D23" s="51"/>
      <c r="E23" s="51"/>
      <c r="F23" s="51"/>
      <c r="G23" s="51"/>
      <c r="H23" s="51"/>
      <c r="I23" s="51"/>
      <c r="J23" s="51"/>
      <c r="K23" s="51"/>
      <c r="L23" s="51"/>
      <c r="M23" s="51"/>
      <c r="N23" s="51"/>
      <c r="O23" s="51"/>
      <c r="P23" s="51"/>
      <c r="Q23" s="51"/>
      <c r="R23" s="51"/>
      <c r="S23" s="51"/>
      <c r="T23" s="51"/>
      <c r="U23" s="51"/>
      <c r="V23" s="51"/>
      <c r="W23" s="51"/>
      <c r="X23" s="51"/>
      <c r="Y23" s="51"/>
      <c r="AA23" s="39"/>
      <c r="AB23" s="39"/>
      <c r="AC23" s="39"/>
      <c r="AD23" s="39"/>
      <c r="AE23" s="39"/>
      <c r="AF23" s="39"/>
      <c r="AG23" s="39"/>
      <c r="AH23" s="39"/>
    </row>
    <row r="24" spans="1:37" ht="78" customHeight="1" x14ac:dyDescent="0.25">
      <c r="A24" s="78" t="s">
        <v>306</v>
      </c>
      <c r="B24" s="7"/>
      <c r="C24" s="131" t="s">
        <v>77</v>
      </c>
      <c r="D24" s="132"/>
      <c r="E24" s="133"/>
      <c r="F24" s="79"/>
      <c r="G24" s="131" t="s">
        <v>78</v>
      </c>
      <c r="H24" s="132"/>
      <c r="I24" s="133"/>
      <c r="J24" s="79"/>
      <c r="K24" s="131" t="s">
        <v>80</v>
      </c>
      <c r="L24" s="132"/>
      <c r="M24" s="133"/>
      <c r="N24" s="79"/>
      <c r="O24" s="131" t="s">
        <v>79</v>
      </c>
      <c r="P24" s="132"/>
      <c r="Q24" s="133"/>
      <c r="R24" s="79"/>
      <c r="S24" s="131" t="s">
        <v>81</v>
      </c>
      <c r="T24" s="132"/>
      <c r="U24" s="133"/>
      <c r="V24" s="79"/>
      <c r="W24" s="131" t="s">
        <v>124</v>
      </c>
      <c r="X24" s="132"/>
      <c r="Y24" s="133"/>
      <c r="Z24" s="7"/>
      <c r="AA24" s="39"/>
      <c r="AB24" s="39"/>
      <c r="AC24" s="39"/>
      <c r="AD24" s="39"/>
      <c r="AE24" s="39"/>
      <c r="AF24" s="39"/>
      <c r="AG24" s="39"/>
      <c r="AH24" s="39"/>
    </row>
    <row r="25" spans="1:37" s="16" customFormat="1" ht="12" customHeight="1" x14ac:dyDescent="0.25">
      <c r="A25" s="70" t="str">
        <f>IF(COUNTA(D25,H25,L25,P25,T25,X25)=1,"Gut gemacht, nächste Zeile",IF(COUNTA(D25,H25,L25,P25,T25,X25)&gt;1,"Zu viele Felder angekreuzt!","Bitte ein Feld ankreuzen!"))</f>
        <v>Bitte ein Feld ankreuzen!</v>
      </c>
      <c r="B25" s="17"/>
      <c r="C25" s="68"/>
      <c r="D25" s="71"/>
      <c r="E25" s="67"/>
      <c r="F25" s="44"/>
      <c r="G25" s="68"/>
      <c r="H25" s="71"/>
      <c r="I25" s="67"/>
      <c r="J25" s="44"/>
      <c r="K25" s="68"/>
      <c r="L25" s="71"/>
      <c r="M25" s="67"/>
      <c r="N25" s="44"/>
      <c r="O25" s="68"/>
      <c r="P25" s="71"/>
      <c r="Q25" s="67"/>
      <c r="R25" s="44"/>
      <c r="S25" s="68"/>
      <c r="T25" s="71"/>
      <c r="U25" s="67"/>
      <c r="V25" s="44"/>
      <c r="W25" s="68"/>
      <c r="X25" s="71"/>
      <c r="Y25" s="67"/>
      <c r="Z25" s="17"/>
      <c r="AA25" s="59"/>
      <c r="AB25" s="59" t="str">
        <f>IF($D25&lt;&gt;"",100/6*1,"")</f>
        <v/>
      </c>
      <c r="AC25" s="59" t="str">
        <f>IF($H25&lt;&gt;"",100/6*2,"")</f>
        <v/>
      </c>
      <c r="AD25" s="59" t="str">
        <f>IF($L25&lt;&gt;"",100/6*3,"")</f>
        <v/>
      </c>
      <c r="AE25" s="59" t="str">
        <f>IF($P25&lt;&gt;"",100/6*4,"")</f>
        <v/>
      </c>
      <c r="AF25" s="59" t="str">
        <f>IF($T25&lt;&gt;"",100/6*5,"")</f>
        <v/>
      </c>
      <c r="AG25" s="59" t="str">
        <f>IF($X25&lt;&gt;"",100/6*6,"")</f>
        <v/>
      </c>
      <c r="AH25" s="59" t="str">
        <f>IF(COUNTA(D25,H25,L25,P25,T25,X25)=0,"",SUM(AB25:AG25)/COUNTA(D25,H25,L25,P25,T25,X25))</f>
        <v/>
      </c>
      <c r="AI25" s="150">
        <f>COUNTA(D25,H25,L25,P25,T25,X25)</f>
        <v>0</v>
      </c>
      <c r="AJ25" s="150"/>
      <c r="AK25" s="107"/>
    </row>
    <row r="26" spans="1:37" ht="3.75" customHeight="1" x14ac:dyDescent="0.25">
      <c r="A26" s="2"/>
      <c r="B26" s="1"/>
      <c r="C26" s="48"/>
      <c r="D26" s="49"/>
      <c r="E26" s="50"/>
      <c r="F26" s="51"/>
      <c r="G26" s="48"/>
      <c r="H26" s="49"/>
      <c r="I26" s="50"/>
      <c r="J26" s="51"/>
      <c r="K26" s="48"/>
      <c r="L26" s="49"/>
      <c r="M26" s="50"/>
      <c r="N26" s="51"/>
      <c r="O26" s="48"/>
      <c r="P26" s="49"/>
      <c r="Q26" s="50"/>
      <c r="R26" s="51"/>
      <c r="S26" s="48"/>
      <c r="T26" s="49"/>
      <c r="U26" s="50"/>
      <c r="V26" s="51"/>
      <c r="W26" s="48"/>
      <c r="X26" s="49"/>
      <c r="Y26" s="50"/>
      <c r="Z26" s="1"/>
      <c r="AA26" s="39"/>
      <c r="AB26" s="39"/>
      <c r="AC26" s="39"/>
      <c r="AD26" s="39"/>
      <c r="AE26" s="39"/>
      <c r="AF26" s="39"/>
      <c r="AG26" s="39"/>
      <c r="AH26" s="39"/>
    </row>
    <row r="27" spans="1:37" ht="3.75" customHeight="1" x14ac:dyDescent="0.25">
      <c r="C27" s="51"/>
      <c r="D27" s="51"/>
      <c r="E27" s="51"/>
      <c r="F27" s="51"/>
      <c r="G27" s="51"/>
      <c r="H27" s="51"/>
      <c r="I27" s="51"/>
      <c r="J27" s="51"/>
      <c r="K27" s="51"/>
      <c r="L27" s="51"/>
      <c r="M27" s="51"/>
      <c r="N27" s="51"/>
      <c r="O27" s="51"/>
      <c r="P27" s="51"/>
      <c r="Q27" s="51"/>
      <c r="R27" s="51"/>
      <c r="S27" s="51"/>
      <c r="T27" s="51"/>
      <c r="U27" s="51"/>
      <c r="V27" s="51"/>
      <c r="W27" s="51"/>
      <c r="X27" s="51"/>
      <c r="Y27" s="51"/>
      <c r="AA27" s="39"/>
      <c r="AB27" s="39"/>
      <c r="AC27" s="39"/>
      <c r="AD27" s="39"/>
      <c r="AE27" s="39"/>
      <c r="AF27" s="39"/>
      <c r="AG27" s="39"/>
      <c r="AH27" s="39"/>
    </row>
    <row r="28" spans="1:37" ht="78" customHeight="1" x14ac:dyDescent="0.25">
      <c r="A28" s="78" t="s">
        <v>308</v>
      </c>
      <c r="B28" s="7"/>
      <c r="C28" s="131" t="s">
        <v>82</v>
      </c>
      <c r="D28" s="132"/>
      <c r="E28" s="133"/>
      <c r="F28" s="79"/>
      <c r="G28" s="131" t="s">
        <v>265</v>
      </c>
      <c r="H28" s="132"/>
      <c r="I28" s="133"/>
      <c r="J28" s="79"/>
      <c r="K28" s="131" t="s">
        <v>83</v>
      </c>
      <c r="L28" s="132"/>
      <c r="M28" s="133"/>
      <c r="N28" s="79"/>
      <c r="O28" s="131" t="s">
        <v>84</v>
      </c>
      <c r="P28" s="132"/>
      <c r="Q28" s="133"/>
      <c r="R28" s="79"/>
      <c r="S28" s="131" t="s">
        <v>85</v>
      </c>
      <c r="T28" s="132"/>
      <c r="U28" s="133"/>
      <c r="V28" s="79"/>
      <c r="W28" s="131" t="s">
        <v>86</v>
      </c>
      <c r="X28" s="132"/>
      <c r="Y28" s="133"/>
      <c r="Z28" s="7"/>
      <c r="AA28" s="39"/>
      <c r="AB28" s="39"/>
      <c r="AC28" s="39"/>
      <c r="AD28" s="39"/>
      <c r="AE28" s="39"/>
      <c r="AF28" s="39"/>
      <c r="AG28" s="39"/>
      <c r="AH28" s="39"/>
    </row>
    <row r="29" spans="1:37" s="16" customFormat="1" ht="12" customHeight="1" x14ac:dyDescent="0.25">
      <c r="A29" s="70" t="str">
        <f>IF(COUNTA(D29,H29,L29,P29,T29,X29)=1,"Gut gemacht, nächste Zeile",IF(COUNTA(D29,H29,L29,P29,T29,X29)&gt;1,"Zu viele Felder angekreuzt!","Bitte ein Feld ankreuzen!"))</f>
        <v>Bitte ein Feld ankreuzen!</v>
      </c>
      <c r="B29" s="17"/>
      <c r="C29" s="45"/>
      <c r="D29" s="71"/>
      <c r="E29" s="46"/>
      <c r="F29" s="47"/>
      <c r="G29" s="45"/>
      <c r="H29" s="71"/>
      <c r="I29" s="46"/>
      <c r="J29" s="47"/>
      <c r="K29" s="45"/>
      <c r="L29" s="71"/>
      <c r="M29" s="46"/>
      <c r="N29" s="47"/>
      <c r="O29" s="45"/>
      <c r="P29" s="71"/>
      <c r="Q29" s="46"/>
      <c r="R29" s="47"/>
      <c r="S29" s="45"/>
      <c r="T29" s="71"/>
      <c r="U29" s="46"/>
      <c r="V29" s="47"/>
      <c r="W29" s="45"/>
      <c r="X29" s="71"/>
      <c r="Y29" s="72"/>
      <c r="Z29" s="17"/>
      <c r="AA29" s="59"/>
      <c r="AB29" s="59" t="str">
        <f>IF($D29&lt;&gt;"",100/6*1,"")</f>
        <v/>
      </c>
      <c r="AC29" s="59" t="str">
        <f>IF($H29&lt;&gt;"",100/6*2,"")</f>
        <v/>
      </c>
      <c r="AD29" s="59" t="str">
        <f>IF($L29&lt;&gt;"",100/6*3,"")</f>
        <v/>
      </c>
      <c r="AE29" s="59" t="str">
        <f>IF($P29&lt;&gt;"",100/6*4,"")</f>
        <v/>
      </c>
      <c r="AF29" s="59" t="str">
        <f>IF($T29&lt;&gt;"",100/6*5,"")</f>
        <v/>
      </c>
      <c r="AG29" s="59" t="str">
        <f>IF($X29&lt;&gt;"",100/6*6,"")</f>
        <v/>
      </c>
      <c r="AH29" s="59" t="str">
        <f>IF(COUNTA(D29,H29,L29,P29,T29,X29)=0,"",SUM(AB29:AG29)/COUNTA(D29,H29,L29,P29,T29,X29))</f>
        <v/>
      </c>
      <c r="AI29" s="150">
        <f>COUNTA(D29,H29,L29,P29,T29,X29)</f>
        <v>0</v>
      </c>
      <c r="AJ29" s="150"/>
      <c r="AK29" s="107"/>
    </row>
    <row r="30" spans="1:37" ht="3.75" customHeight="1" x14ac:dyDescent="0.25">
      <c r="A30" s="2"/>
      <c r="B30" s="1"/>
      <c r="C30" s="8"/>
      <c r="D30" s="9"/>
      <c r="E30" s="10"/>
      <c r="F30" s="1"/>
      <c r="G30" s="8"/>
      <c r="H30" s="9"/>
      <c r="I30" s="10"/>
      <c r="J30" s="1"/>
      <c r="K30" s="8"/>
      <c r="L30" s="9"/>
      <c r="M30" s="10"/>
      <c r="N30" s="1"/>
      <c r="O30" s="8"/>
      <c r="P30" s="9"/>
      <c r="Q30" s="10"/>
      <c r="R30" s="1"/>
      <c r="S30" s="8"/>
      <c r="T30" s="9"/>
      <c r="U30" s="10"/>
      <c r="V30" s="1"/>
      <c r="W30" s="8"/>
      <c r="X30" s="9"/>
      <c r="Y30" s="10"/>
      <c r="Z30" s="1"/>
      <c r="AA30" s="39"/>
      <c r="AB30" s="39"/>
      <c r="AC30" s="39"/>
      <c r="AD30" s="39"/>
      <c r="AE30" s="39"/>
      <c r="AF30" s="39"/>
      <c r="AG30" s="39"/>
      <c r="AH30" s="39"/>
      <c r="AI30" s="150">
        <f>COUNTA(D30,H30,L30,P30,T30,X30)</f>
        <v>0</v>
      </c>
    </row>
    <row r="31" spans="1:37" ht="3.75" customHeight="1" x14ac:dyDescent="0.25">
      <c r="B31" s="1"/>
      <c r="C31" s="1"/>
      <c r="D31" s="1"/>
      <c r="E31" s="1"/>
      <c r="F31" s="1"/>
      <c r="G31" s="1"/>
      <c r="H31" s="1"/>
      <c r="I31" s="1"/>
      <c r="J31" s="1"/>
      <c r="K31" s="1"/>
      <c r="L31" s="1"/>
      <c r="M31" s="1"/>
      <c r="N31" s="1"/>
      <c r="O31" s="1"/>
      <c r="P31" s="1"/>
      <c r="Q31" s="1"/>
      <c r="R31" s="1"/>
      <c r="S31" s="1"/>
      <c r="T31" s="1"/>
      <c r="U31" s="1"/>
      <c r="V31" s="1"/>
      <c r="W31" s="1"/>
      <c r="X31" s="1"/>
      <c r="Y31" s="1"/>
      <c r="Z31" s="1"/>
    </row>
    <row r="32" spans="1:37" ht="15" customHeight="1" x14ac:dyDescent="0.25">
      <c r="W32" s="12" t="s">
        <v>11</v>
      </c>
    </row>
    <row r="33" spans="1:25" ht="15.75" x14ac:dyDescent="0.25">
      <c r="A33" s="128"/>
      <c r="B33" s="128"/>
      <c r="C33" s="128"/>
      <c r="D33" s="128"/>
      <c r="E33" s="128"/>
      <c r="F33" s="128"/>
      <c r="G33" s="128"/>
      <c r="H33" s="128"/>
      <c r="I33" s="128"/>
      <c r="J33" s="128"/>
      <c r="K33" s="128"/>
      <c r="L33" s="128"/>
      <c r="M33" s="128"/>
      <c r="N33" s="128"/>
      <c r="O33" s="128"/>
      <c r="P33" s="128"/>
      <c r="Q33" s="128"/>
      <c r="R33" s="128"/>
      <c r="S33" s="128"/>
      <c r="T33" s="128"/>
      <c r="U33" s="128"/>
      <c r="V33" s="128"/>
      <c r="W33" s="128"/>
      <c r="X33" s="128"/>
      <c r="Y33" s="128"/>
    </row>
    <row r="37" spans="1:25" x14ac:dyDescent="0.25">
      <c r="G37" s="54" t="s">
        <v>182</v>
      </c>
    </row>
    <row r="38" spans="1:25" x14ac:dyDescent="0.25">
      <c r="G38" s="53"/>
    </row>
    <row r="39" spans="1:25" x14ac:dyDescent="0.25">
      <c r="G39" s="55" t="s">
        <v>183</v>
      </c>
    </row>
    <row r="40" spans="1:25" x14ac:dyDescent="0.25">
      <c r="G40" s="55" t="s">
        <v>184</v>
      </c>
    </row>
    <row r="41" spans="1:25" x14ac:dyDescent="0.25">
      <c r="G41" s="60" t="s">
        <v>187</v>
      </c>
    </row>
    <row r="42" spans="1:25" x14ac:dyDescent="0.25">
      <c r="G42" s="56" t="s">
        <v>272</v>
      </c>
    </row>
    <row r="43" spans="1:25" x14ac:dyDescent="0.25">
      <c r="G43" s="62" t="s">
        <v>185</v>
      </c>
    </row>
    <row r="44" spans="1:25" x14ac:dyDescent="0.25">
      <c r="G44" s="63" t="s">
        <v>186</v>
      </c>
    </row>
  </sheetData>
  <sheetProtection algorithmName="SHA-512" hashValue="Hbc36GmOEskJeNGoxQL11S9Ni7Z/cqhiZnBOQ4B/No0tMuooO7Won7cGx0H9HHVxjYtmdmFyxHVqMdhVkrh/oA==" saltValue="71AVhUII9fy1ryXxeEMBnQ==" spinCount="100000" sheet="1" objects="1" scenarios="1" selectLockedCells="1"/>
  <mergeCells count="49">
    <mergeCell ref="O2:T2"/>
    <mergeCell ref="C1:C2"/>
    <mergeCell ref="S4:U4"/>
    <mergeCell ref="W4:Y4"/>
    <mergeCell ref="G4:I4"/>
    <mergeCell ref="K4:M4"/>
    <mergeCell ref="O4:Q4"/>
    <mergeCell ref="D1:N1"/>
    <mergeCell ref="D2:N2"/>
    <mergeCell ref="C3:X3"/>
    <mergeCell ref="W20:Y20"/>
    <mergeCell ref="C16:E16"/>
    <mergeCell ref="G16:I16"/>
    <mergeCell ref="K16:M16"/>
    <mergeCell ref="C4:E4"/>
    <mergeCell ref="S16:U16"/>
    <mergeCell ref="W16:Y16"/>
    <mergeCell ref="O16:Q16"/>
    <mergeCell ref="S12:U12"/>
    <mergeCell ref="W12:Y12"/>
    <mergeCell ref="C8:E8"/>
    <mergeCell ref="G8:I8"/>
    <mergeCell ref="K8:M8"/>
    <mergeCell ref="O8:Q8"/>
    <mergeCell ref="S8:U8"/>
    <mergeCell ref="W8:Y8"/>
    <mergeCell ref="W28:Y28"/>
    <mergeCell ref="C24:E24"/>
    <mergeCell ref="G24:I24"/>
    <mergeCell ref="K24:M24"/>
    <mergeCell ref="O24:Q24"/>
    <mergeCell ref="S24:U24"/>
    <mergeCell ref="W24:Y24"/>
    <mergeCell ref="A33:Y33"/>
    <mergeCell ref="S1:V1"/>
    <mergeCell ref="C28:E28"/>
    <mergeCell ref="G28:I28"/>
    <mergeCell ref="K28:M28"/>
    <mergeCell ref="O28:Q28"/>
    <mergeCell ref="S28:U28"/>
    <mergeCell ref="C20:E20"/>
    <mergeCell ref="G20:I20"/>
    <mergeCell ref="K20:M20"/>
    <mergeCell ref="O20:Q20"/>
    <mergeCell ref="S20:U20"/>
    <mergeCell ref="C12:E12"/>
    <mergeCell ref="G12:I12"/>
    <mergeCell ref="K12:M12"/>
    <mergeCell ref="O12:Q12"/>
  </mergeCells>
  <conditionalFormatting sqref="D2">
    <cfRule type="expression" dxfId="24" priority="48">
      <formula>$D$1&gt;0.9</formula>
    </cfRule>
  </conditionalFormatting>
  <conditionalFormatting sqref="D2:N2">
    <cfRule type="cellIs" dxfId="23" priority="46" operator="equal">
      <formula>"Sie sind sehr gut Aufgestellt!"</formula>
    </cfRule>
  </conditionalFormatting>
  <conditionalFormatting sqref="A5">
    <cfRule type="containsText" dxfId="22" priority="44" operator="containsText" text="Gut gemacht, nächste Zeile">
      <formula>NOT(ISERROR(SEARCH("Gut gemacht, nächste Zeile",A5)))</formula>
    </cfRule>
    <cfRule type="expression" dxfId="21" priority="45">
      <formula>$A$5&gt;1</formula>
    </cfRule>
  </conditionalFormatting>
  <conditionalFormatting sqref="D1">
    <cfRule type="containsText" dxfId="20" priority="19" operator="containsText" text="Herzlichen Glückwunsch!">
      <formula>NOT(ISERROR(SEARCH("Herzlichen Glückwunsch!",D1)))</formula>
    </cfRule>
    <cfRule type="containsText" dxfId="19" priority="21" operator="containsText" text="Bitte jede Zeile 1x ankreuzen!">
      <formula>NOT(ISERROR(SEARCH("Bitte jede Zeile 1x ankreuzen!",D1)))</formula>
    </cfRule>
  </conditionalFormatting>
  <conditionalFormatting sqref="D1">
    <cfRule type="cellIs" priority="20" operator="equal">
      <formula>0</formula>
    </cfRule>
  </conditionalFormatting>
  <conditionalFormatting sqref="A9">
    <cfRule type="containsText" dxfId="18" priority="17" operator="containsText" text="Gut gemacht, nächste Zeile">
      <formula>NOT(ISERROR(SEARCH("Gut gemacht, nächste Zeile",A9)))</formula>
    </cfRule>
    <cfRule type="expression" dxfId="17" priority="18">
      <formula>$A$5&gt;1</formula>
    </cfRule>
  </conditionalFormatting>
  <conditionalFormatting sqref="A13">
    <cfRule type="containsText" dxfId="16" priority="15" operator="containsText" text="Gut gemacht, nächste Zeile">
      <formula>NOT(ISERROR(SEARCH("Gut gemacht, nächste Zeile",A13)))</formula>
    </cfRule>
    <cfRule type="expression" dxfId="15" priority="16">
      <formula>$A$5&gt;1</formula>
    </cfRule>
  </conditionalFormatting>
  <conditionalFormatting sqref="A17">
    <cfRule type="containsText" dxfId="14" priority="13" operator="containsText" text="Gut gemacht, nächste Zeile">
      <formula>NOT(ISERROR(SEARCH("Gut gemacht, nächste Zeile",A17)))</formula>
    </cfRule>
    <cfRule type="expression" dxfId="13" priority="14">
      <formula>$A$5&gt;1</formula>
    </cfRule>
  </conditionalFormatting>
  <conditionalFormatting sqref="A21">
    <cfRule type="containsText" dxfId="12" priority="11" operator="containsText" text="Gut gemacht, nächste Zeile">
      <formula>NOT(ISERROR(SEARCH("Gut gemacht, nächste Zeile",A21)))</formula>
    </cfRule>
    <cfRule type="expression" dxfId="11" priority="12">
      <formula>$A$5&gt;1</formula>
    </cfRule>
  </conditionalFormatting>
  <conditionalFormatting sqref="A25">
    <cfRule type="containsText" dxfId="10" priority="9" operator="containsText" text="Gut gemacht, nächste Zeile">
      <formula>NOT(ISERROR(SEARCH("Gut gemacht, nächste Zeile",A25)))</formula>
    </cfRule>
    <cfRule type="expression" dxfId="9" priority="10">
      <formula>$A$5&gt;1</formula>
    </cfRule>
  </conditionalFormatting>
  <conditionalFormatting sqref="A29">
    <cfRule type="containsText" dxfId="8" priority="7" operator="containsText" text="Gut gemacht, nächste Zeile">
      <formula>NOT(ISERROR(SEARCH("Gut gemacht, nächste Zeile",A29)))</formula>
    </cfRule>
    <cfRule type="expression" dxfId="7" priority="8">
      <formula>$A$5&gt;1</formula>
    </cfRule>
  </conditionalFormatting>
  <conditionalFormatting sqref="O2">
    <cfRule type="containsText" dxfId="6" priority="1" operator="containsText" text="Bitte jede Zeile nur 1x makieren!">
      <formula>NOT(ISERROR(SEARCH("Bitte jede Zeile nur 1x makieren!",O2)))</formula>
    </cfRule>
    <cfRule type="containsText" dxfId="5" priority="5" operator="containsText" text="Sie haben alle Zeilen richtig ausgefüllt.">
      <formula>NOT(ISERROR(SEARCH("Sie haben alle Zeilen richtig ausgefüllt.",O2)))</formula>
    </cfRule>
    <cfRule type="containsText" dxfId="4" priority="6" operator="containsText" text="Bitte überprüfen Sie Ihre Eingaben.">
      <formula>NOT(ISERROR(SEARCH("Bitte überprüfen Sie Ihre Eingaben.",O2)))</formula>
    </cfRule>
  </conditionalFormatting>
  <hyperlinks>
    <hyperlink ref="G41" r:id="rId1" xr:uid="{7EE8A264-A665-4911-8B2B-A20BC33E392B}"/>
    <hyperlink ref="G42" r:id="rId2" xr:uid="{2C334C6D-1A0C-4013-9108-0BDA389257BF}"/>
    <hyperlink ref="G44" r:id="rId3" display="https://proneu-group.com/datenschutzerklarung" xr:uid="{E6BF7F1F-3D74-4D7D-8157-7174113D99DA}"/>
  </hyperlinks>
  <printOptions horizontalCentered="1" verticalCentered="1"/>
  <pageMargins left="0.31496062992125984" right="0.19685039370078741" top="0.11811023622047245" bottom="0.13" header="0.11811023622047245" footer="0.11811023622047245"/>
  <pageSetup paperSize="9" scale="63" orientation="landscape" horizontalDpi="4294967293" verticalDpi="0" r:id="rId4"/>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93DC6-66E1-416E-8FE3-8A04C6B2662E}">
  <sheetPr>
    <pageSetUpPr fitToPage="1"/>
  </sheetPr>
  <dimension ref="B1:X60"/>
  <sheetViews>
    <sheetView showGridLines="0" zoomScale="80" zoomScaleNormal="80" workbookViewId="0">
      <selection activeCell="A51" sqref="A51"/>
    </sheetView>
  </sheetViews>
  <sheetFormatPr baseColWidth="10" defaultRowHeight="15" x14ac:dyDescent="0.25"/>
  <cols>
    <col min="1" max="1" width="17.42578125" customWidth="1"/>
    <col min="2" max="3" width="22.28515625" customWidth="1"/>
    <col min="4" max="4" width="12.28515625" customWidth="1"/>
    <col min="5" max="5" width="7.5703125" customWidth="1"/>
    <col min="7" max="7" width="16.5703125" customWidth="1"/>
    <col min="8" max="8" width="40.5703125" customWidth="1"/>
    <col min="9" max="9" width="10.5703125" customWidth="1"/>
    <col min="11" max="11" width="11.7109375" customWidth="1"/>
    <col min="12" max="12" width="15.140625" bestFit="1" customWidth="1"/>
    <col min="13" max="13" width="12.140625" customWidth="1"/>
    <col min="14" max="14" width="9.5703125" customWidth="1"/>
    <col min="16" max="16" width="8.42578125" customWidth="1"/>
    <col min="17" max="18" width="11.42578125" style="21"/>
    <col min="19" max="19" width="16.7109375" style="109" customWidth="1"/>
    <col min="20" max="20" width="11.42578125" style="109"/>
    <col min="21" max="21" width="17.140625" style="109" customWidth="1"/>
    <col min="22" max="22" width="16.7109375" style="109" customWidth="1"/>
    <col min="23" max="24" width="11.42578125" style="21"/>
  </cols>
  <sheetData>
    <row r="1" spans="2:23" ht="37.5" customHeight="1" x14ac:dyDescent="0.25">
      <c r="B1" s="137" t="s">
        <v>323</v>
      </c>
      <c r="C1" s="137"/>
      <c r="D1" s="137"/>
      <c r="E1" s="137"/>
      <c r="F1" s="137"/>
      <c r="G1" s="137"/>
      <c r="H1" s="137"/>
      <c r="I1" s="137"/>
      <c r="J1" s="137"/>
      <c r="K1" s="137"/>
      <c r="L1" s="137"/>
      <c r="M1" s="137"/>
    </row>
    <row r="2" spans="2:23" ht="16.5" customHeight="1" x14ac:dyDescent="0.25">
      <c r="B2" s="109"/>
      <c r="C2" s="110"/>
      <c r="D2" s="110"/>
      <c r="E2" s="110"/>
      <c r="F2" s="144" t="str">
        <f>IFERROR(IF(OR(U9="",U10="",U11="",U12="",U13=""),"",IF(AND(U9=100,U10=100,U11=100,U12=100,U13=100),"Sie sind sehr gut Aufgestellt!",AVERAGE(U9:U13))),"")</f>
        <v/>
      </c>
      <c r="G2" s="144"/>
      <c r="H2" s="144"/>
      <c r="I2" s="144"/>
      <c r="J2" s="109"/>
      <c r="K2" s="109"/>
      <c r="L2" s="109"/>
      <c r="M2" s="109"/>
    </row>
    <row r="3" spans="2:23" ht="16.5" customHeight="1" x14ac:dyDescent="0.25">
      <c r="B3" s="110"/>
      <c r="C3" s="110"/>
      <c r="D3" s="110"/>
      <c r="E3" s="110"/>
      <c r="F3" s="144"/>
      <c r="G3" s="144"/>
      <c r="H3" s="144"/>
      <c r="I3" s="144"/>
      <c r="J3" s="109"/>
      <c r="K3" s="109"/>
      <c r="L3" s="109"/>
      <c r="M3" s="109"/>
      <c r="O3" s="139"/>
      <c r="P3" s="139"/>
      <c r="Q3" s="139"/>
      <c r="R3" s="139"/>
    </row>
    <row r="4" spans="2:23" ht="36" x14ac:dyDescent="0.25">
      <c r="B4" s="110"/>
      <c r="C4" s="110"/>
      <c r="D4" s="110"/>
      <c r="E4" s="110"/>
      <c r="F4" s="143" t="str">
        <f>IF(F2="","",IF(F2&lt;100,"von 100 Punkten","Herzlichen Glückwunsch"))</f>
        <v/>
      </c>
      <c r="G4" s="143"/>
      <c r="H4" s="143"/>
      <c r="I4" s="143"/>
      <c r="J4" s="111"/>
      <c r="K4" s="111"/>
      <c r="L4" s="111"/>
      <c r="M4" s="111"/>
      <c r="N4" s="23"/>
    </row>
    <row r="5" spans="2:23" ht="15" customHeight="1" x14ac:dyDescent="0.25">
      <c r="T5" s="112"/>
      <c r="U5" s="112"/>
      <c r="V5" s="112"/>
    </row>
    <row r="6" spans="2:23" ht="4.5" customHeight="1" x14ac:dyDescent="0.25">
      <c r="D6" s="22"/>
      <c r="E6" s="22"/>
      <c r="F6" s="22"/>
      <c r="G6" s="22"/>
      <c r="H6" s="22"/>
      <c r="I6" s="22"/>
      <c r="J6" s="22"/>
      <c r="K6" s="22"/>
      <c r="L6" s="22"/>
      <c r="M6" s="22"/>
      <c r="N6" s="22"/>
      <c r="T6" s="112"/>
      <c r="U6" s="112"/>
      <c r="V6" s="112"/>
    </row>
    <row r="7" spans="2:23" ht="20.25" customHeight="1" x14ac:dyDescent="0.25">
      <c r="E7" s="18" t="s">
        <v>57</v>
      </c>
      <c r="G7" s="22"/>
      <c r="H7" s="22"/>
      <c r="I7" s="22"/>
      <c r="J7" s="22"/>
      <c r="K7" s="22"/>
      <c r="L7" s="22"/>
      <c r="M7" s="22"/>
      <c r="N7" s="22"/>
      <c r="T7" s="111"/>
      <c r="U7" s="111"/>
      <c r="V7" s="111"/>
      <c r="W7" s="69"/>
    </row>
    <row r="8" spans="2:23" ht="20.25" customHeight="1" x14ac:dyDescent="0.25">
      <c r="B8" s="142" t="str">
        <f>'1_Teamchef'!C1</f>
        <v>Teamchef</v>
      </c>
      <c r="C8" s="38"/>
      <c r="D8" t="str">
        <f>'1_Teamchef'!A$4</f>
        <v xml:space="preserve">Handlungsfeld 1 
Führungspersön-
lichkeit entwickeln </v>
      </c>
      <c r="E8" s="18" t="str">
        <f>'1_Teamchef'!AH5</f>
        <v/>
      </c>
      <c r="H8" s="24"/>
      <c r="I8" s="24"/>
      <c r="J8" s="140" t="str">
        <f>'2_Kunden'!C1</f>
        <v>Kunden</v>
      </c>
      <c r="K8" t="str">
        <f>'2_Kunden'!A$4</f>
        <v xml:space="preserve">Handlungsfeld 1 
Führungspersön-
lichkeit entwickeln </v>
      </c>
      <c r="L8" s="18" t="str">
        <f>'2_Kunden'!AH$5</f>
        <v/>
      </c>
      <c r="M8" s="18"/>
      <c r="N8" s="22"/>
      <c r="S8" s="111"/>
      <c r="T8" s="111"/>
      <c r="U8" s="111"/>
      <c r="V8" s="111"/>
      <c r="W8" s="69"/>
    </row>
    <row r="9" spans="2:23" ht="20.25" customHeight="1" x14ac:dyDescent="0.25">
      <c r="B9" s="142"/>
      <c r="C9" s="38"/>
      <c r="D9" t="str">
        <f>'1_Teamchef'!A$8</f>
        <v>Handlungsfeld 2
Unternehmens-
leitbild festlegen</v>
      </c>
      <c r="E9" s="18" t="str">
        <f>'1_Teamchef'!AH9</f>
        <v/>
      </c>
      <c r="G9" s="24"/>
      <c r="H9" s="24"/>
      <c r="I9" s="24"/>
      <c r="J9" s="140"/>
      <c r="K9" t="str">
        <f>'2_Kunden'!A$8</f>
        <v>Handlungsfeld 2
Unternehmens-
leitbild festlegen</v>
      </c>
      <c r="L9" s="18" t="str">
        <f>'2_Kunden'!AH$9</f>
        <v/>
      </c>
      <c r="N9" s="22"/>
      <c r="U9" s="43" t="str">
        <f>IF('1_Teamchef'!D2="Sie sind sehr gut Aufgestellt!",100,'1_Teamchef'!D1)</f>
        <v/>
      </c>
      <c r="V9" s="43" t="str">
        <f>IF(U9=100,"Herzlichen Glückwunsch",U9)</f>
        <v/>
      </c>
    </row>
    <row r="10" spans="2:23" ht="20.25" customHeight="1" x14ac:dyDescent="0.25">
      <c r="B10" s="142"/>
      <c r="C10" s="38"/>
      <c r="D10" t="str">
        <f>'1_Teamchef'!A$12</f>
        <v>Handlungsfeld 3 
Strategisch 
planen</v>
      </c>
      <c r="E10" s="18" t="str">
        <f>'1_Teamchef'!AH13</f>
        <v/>
      </c>
      <c r="G10" s="24"/>
      <c r="H10" s="24"/>
      <c r="I10" s="24"/>
      <c r="J10" s="140"/>
      <c r="K10" t="str">
        <f>'2_Kunden'!A$12</f>
        <v>Handlungsfeld 3 
Strategisch 
planen</v>
      </c>
      <c r="L10" s="18" t="str">
        <f>'2_Kunden'!AH$13</f>
        <v/>
      </c>
      <c r="N10" s="22"/>
      <c r="U10" s="43" t="str">
        <f>IF('2_Kunden'!D2="Sie sind sehr gut Aufgestellt!",100,'2_Kunden'!D1)</f>
        <v/>
      </c>
      <c r="V10" s="43" t="str">
        <f t="shared" ref="V10:V13" si="0">IF(U10=100,"Herzlichen Glückwunsch",U10)</f>
        <v/>
      </c>
    </row>
    <row r="11" spans="2:23" ht="20.25" customHeight="1" x14ac:dyDescent="0.25">
      <c r="B11" s="142"/>
      <c r="C11" s="38"/>
      <c r="D11" t="str">
        <f>'1_Teamchef'!A$16</f>
        <v>Handlungsfeld 4 
Mitarbeiter 
auswählen</v>
      </c>
      <c r="E11" s="18" t="str">
        <f>'1_Teamchef'!AH17</f>
        <v/>
      </c>
      <c r="G11" s="24"/>
      <c r="H11" s="24"/>
      <c r="I11" s="24"/>
      <c r="J11" s="140"/>
      <c r="K11" t="str">
        <f>'2_Kunden'!A$16</f>
        <v>Handlungsfeld 4 
Mitarbeiter 
auswählen</v>
      </c>
      <c r="L11" s="18" t="str">
        <f>'2_Kunden'!AH$17</f>
        <v/>
      </c>
      <c r="N11" s="22"/>
      <c r="U11" s="43" t="str">
        <f>IF('3_Mitarbeiter'!D2="Sie sind sehr gut Aufgestellt!",100,'3_Mitarbeiter'!D1)</f>
        <v/>
      </c>
      <c r="V11" s="43" t="str">
        <f t="shared" si="0"/>
        <v/>
      </c>
    </row>
    <row r="12" spans="2:23" ht="20.25" customHeight="1" x14ac:dyDescent="0.25">
      <c r="B12" s="142"/>
      <c r="C12" s="38"/>
      <c r="D12" t="str">
        <f>'1_Teamchef'!A$20</f>
        <v>Handlungsfeld 5 
Erfolg 
vereinbaren</v>
      </c>
      <c r="E12" s="18" t="str">
        <f>'1_Teamchef'!AH21</f>
        <v/>
      </c>
      <c r="G12" s="24"/>
      <c r="H12" s="24"/>
      <c r="I12" s="24"/>
      <c r="J12" s="140"/>
      <c r="K12" t="str">
        <f>'2_Kunden'!A$20</f>
        <v>Handlungsfeld 5 
Erfolg 
vereinbaren</v>
      </c>
      <c r="L12" s="18" t="str">
        <f>'2_Kunden'!AH$21</f>
        <v/>
      </c>
      <c r="N12" s="22"/>
      <c r="U12" s="43" t="str">
        <f>IF('4_Prozesse'!D2="Sie sind sehr gut Aufgestellt!",100,'4_Prozesse'!D1)</f>
        <v/>
      </c>
      <c r="V12" s="43" t="str">
        <f t="shared" si="0"/>
        <v/>
      </c>
    </row>
    <row r="13" spans="2:23" ht="20.25" customHeight="1" x14ac:dyDescent="0.25">
      <c r="B13" s="142"/>
      <c r="C13" s="38"/>
      <c r="D13" t="str">
        <f>'1_Teamchef'!A$24</f>
        <v>Handlungsfeld 6 
Profitabel 
wirtschaften</v>
      </c>
      <c r="E13" s="18" t="str">
        <f>'1_Teamchef'!AH25</f>
        <v/>
      </c>
      <c r="G13" s="22"/>
      <c r="H13" s="22"/>
      <c r="I13" s="22"/>
      <c r="J13" s="140"/>
      <c r="K13" t="str">
        <f>'2_Kunden'!A$24</f>
        <v>Handlungsfeld 6 
Profitabel 
wirtschaften</v>
      </c>
      <c r="L13" s="18" t="str">
        <f>'2_Kunden'!AH$25</f>
        <v/>
      </c>
      <c r="N13" s="22"/>
      <c r="U13" s="43" t="str">
        <f>IF('5_Digitalisierung'!D2="Sie sind sehr gut Aufgestellt!",100,'5_Digitalisierung'!D1)</f>
        <v/>
      </c>
      <c r="V13" s="43" t="str">
        <f t="shared" si="0"/>
        <v/>
      </c>
    </row>
    <row r="14" spans="2:23" ht="20.25" customHeight="1" x14ac:dyDescent="0.25">
      <c r="B14" s="142"/>
      <c r="C14" s="38"/>
      <c r="D14" t="str">
        <f>'1_Teamchef'!A$28</f>
        <v xml:space="preserve">Handlungsfeld 7 
Unternehmens-
marke stärken  </v>
      </c>
      <c r="E14" s="18" t="str">
        <f>'1_Teamchef'!AH29</f>
        <v/>
      </c>
      <c r="G14" s="22"/>
      <c r="H14" s="22"/>
      <c r="I14" s="22"/>
      <c r="J14" s="140"/>
      <c r="K14" t="str">
        <f>'2_Kunden'!A$28</f>
        <v xml:space="preserve">Handlungsfeld 7 
Unternehmens-
marke stärken  </v>
      </c>
      <c r="L14" s="18" t="str">
        <f>'2_Kunden'!AH$29</f>
        <v/>
      </c>
      <c r="N14" s="22"/>
      <c r="T14" s="112"/>
      <c r="U14" s="112"/>
      <c r="V14" s="112"/>
    </row>
    <row r="15" spans="2:23" ht="20.25" customHeight="1" x14ac:dyDescent="0.25">
      <c r="E15" s="18"/>
      <c r="G15" s="22"/>
      <c r="H15" s="22"/>
      <c r="I15" s="22"/>
      <c r="M15" s="22"/>
      <c r="N15" s="22"/>
      <c r="T15" s="112"/>
      <c r="U15" s="112"/>
      <c r="V15" s="112"/>
    </row>
    <row r="16" spans="2:23" ht="20.25" customHeight="1" x14ac:dyDescent="0.25">
      <c r="G16" s="22"/>
      <c r="H16" s="22"/>
      <c r="I16" s="22"/>
      <c r="J16" s="22"/>
      <c r="K16" s="22"/>
      <c r="L16" s="22"/>
      <c r="M16" s="22"/>
      <c r="N16" s="22"/>
    </row>
    <row r="17" spans="2:22" ht="20.25" customHeight="1" x14ac:dyDescent="0.25">
      <c r="G17" s="22"/>
      <c r="H17" s="22"/>
      <c r="I17" s="22"/>
      <c r="J17" s="22"/>
      <c r="K17" s="22"/>
      <c r="L17" s="22"/>
      <c r="M17" s="22"/>
      <c r="N17" s="22"/>
    </row>
    <row r="18" spans="2:22" ht="20.25" customHeight="1" x14ac:dyDescent="0.25">
      <c r="G18" s="22"/>
      <c r="H18" s="22"/>
      <c r="I18" s="22"/>
      <c r="J18" s="22"/>
      <c r="K18" s="22"/>
      <c r="L18" s="22"/>
      <c r="M18" s="22"/>
      <c r="N18" s="22"/>
    </row>
    <row r="19" spans="2:22" ht="20.25" customHeight="1" x14ac:dyDescent="0.25">
      <c r="G19" s="22"/>
      <c r="H19" s="22"/>
      <c r="I19" s="22"/>
      <c r="J19" s="22"/>
      <c r="K19" s="22"/>
      <c r="L19" s="22"/>
      <c r="M19" s="22"/>
      <c r="N19" s="22"/>
    </row>
    <row r="20" spans="2:22" ht="20.25" customHeight="1" x14ac:dyDescent="0.25">
      <c r="G20" s="22"/>
      <c r="H20" s="22"/>
      <c r="I20" s="22"/>
      <c r="J20" s="22"/>
      <c r="K20" s="22"/>
      <c r="L20" s="22"/>
      <c r="M20" s="22"/>
      <c r="N20" s="22"/>
    </row>
    <row r="21" spans="2:22" ht="20.25" customHeight="1" x14ac:dyDescent="0.25">
      <c r="C21" s="37"/>
      <c r="F21" s="140" t="str">
        <f>'4_Prozesse'!C1</f>
        <v>Prozesse</v>
      </c>
      <c r="G21" t="str">
        <f>'4_Prozesse'!A$4</f>
        <v xml:space="preserve">Handlungsfeld 1 
Führungspersön-
lichkeit entwickeln </v>
      </c>
      <c r="H21" s="19" t="str">
        <f>'4_Prozesse'!AH$5</f>
        <v/>
      </c>
    </row>
    <row r="22" spans="2:22" ht="20.25" customHeight="1" x14ac:dyDescent="0.25">
      <c r="B22" s="141" t="str">
        <f>'3_Mitarbeiter'!C1</f>
        <v>Mitarbeiter</v>
      </c>
      <c r="C22" t="str">
        <f>'3_Mitarbeiter'!A$4</f>
        <v xml:space="preserve">Handlungsfeld 1 
Führungspersön-
lichkeit entwickeln </v>
      </c>
      <c r="D22" s="19" t="str">
        <f>'3_Mitarbeiter'!AH$5</f>
        <v/>
      </c>
      <c r="F22" s="140"/>
      <c r="G22" t="str">
        <f>'4_Prozesse'!A$8</f>
        <v>Handlungsfeld 2
Unternehmens-
leitbild festlegen</v>
      </c>
      <c r="H22" s="19" t="str">
        <f>'4_Prozesse'!AH$9</f>
        <v/>
      </c>
      <c r="J22" s="141" t="str">
        <f>'5_Digitalisierung'!C1</f>
        <v>Digitalisierung</v>
      </c>
      <c r="K22" t="str">
        <f>'5_Digitalisierung'!A$4</f>
        <v xml:space="preserve">Handlungsfeld 1 
Führungspersön-
lichkeit entwickeln </v>
      </c>
      <c r="L22" s="19" t="str">
        <f>'5_Digitalisierung'!AH$5</f>
        <v/>
      </c>
    </row>
    <row r="23" spans="2:22" ht="20.25" customHeight="1" x14ac:dyDescent="0.25">
      <c r="B23" s="141"/>
      <c r="C23" t="str">
        <f>'3_Mitarbeiter'!A$8</f>
        <v>Handlungsfeld 2
Unternehmens-
leitbild festlegen</v>
      </c>
      <c r="D23" s="19" t="str">
        <f>'3_Mitarbeiter'!AH$9</f>
        <v/>
      </c>
      <c r="F23" s="140"/>
      <c r="G23" t="str">
        <f>'4_Prozesse'!A$12</f>
        <v>Handlungsfeld 3 
Strategisch 
planen</v>
      </c>
      <c r="H23" s="19" t="str">
        <f>'4_Prozesse'!AH$13</f>
        <v/>
      </c>
      <c r="J23" s="141"/>
      <c r="K23" t="str">
        <f>'5_Digitalisierung'!A$8</f>
        <v>Handlungsfeld 2
Unternehmens-
leitbild festlegen</v>
      </c>
      <c r="L23" s="19" t="str">
        <f>'5_Digitalisierung'!AH$9</f>
        <v/>
      </c>
    </row>
    <row r="24" spans="2:22" ht="20.25" customHeight="1" x14ac:dyDescent="0.25">
      <c r="B24" s="141"/>
      <c r="C24" t="str">
        <f>'3_Mitarbeiter'!A$12</f>
        <v>Handlungsfeld 3 
Strategisch 
planen</v>
      </c>
      <c r="D24" s="19" t="str">
        <f>'3_Mitarbeiter'!AH$13</f>
        <v/>
      </c>
      <c r="F24" s="140"/>
      <c r="G24" t="str">
        <f>'4_Prozesse'!A$16</f>
        <v>Handlungsfeld 4 
Mitarbeiter 
auswählen</v>
      </c>
      <c r="H24" s="19" t="str">
        <f>'4_Prozesse'!AH$17</f>
        <v/>
      </c>
      <c r="J24" s="141"/>
      <c r="K24" t="str">
        <f>'5_Digitalisierung'!A$12</f>
        <v>Handlungsfeld 3 
Strategisch 
planen</v>
      </c>
      <c r="L24" s="19" t="str">
        <f>'5_Digitalisierung'!AH$13</f>
        <v/>
      </c>
      <c r="T24" s="113"/>
    </row>
    <row r="25" spans="2:22" ht="20.25" customHeight="1" x14ac:dyDescent="0.25">
      <c r="B25" s="141"/>
      <c r="C25" t="str">
        <f>'3_Mitarbeiter'!A$16</f>
        <v>Handlungsfeld 4 
Mitarbeiter 
auswählen</v>
      </c>
      <c r="D25" s="19" t="str">
        <f>'3_Mitarbeiter'!AH$17</f>
        <v/>
      </c>
      <c r="F25" s="140"/>
      <c r="G25" t="str">
        <f>'4_Prozesse'!A$20</f>
        <v>Handlungsfeld 5 
Erfolg 
vereinbaren</v>
      </c>
      <c r="H25" s="19" t="str">
        <f>'4_Prozesse'!AH$21</f>
        <v/>
      </c>
      <c r="J25" s="141"/>
      <c r="K25" t="str">
        <f>'5_Digitalisierung'!A$16</f>
        <v>Handlungsfeld 4 
Mitarbeiter 
auswählen</v>
      </c>
      <c r="L25" s="19" t="str">
        <f>'5_Digitalisierung'!AH$17</f>
        <v/>
      </c>
      <c r="T25" s="113"/>
    </row>
    <row r="26" spans="2:22" ht="20.25" customHeight="1" x14ac:dyDescent="0.25">
      <c r="B26" s="141"/>
      <c r="C26" t="str">
        <f>'3_Mitarbeiter'!A$20</f>
        <v>Handlungsfeld 5 
Erfolg 
vereinbaren</v>
      </c>
      <c r="D26" s="19" t="str">
        <f>'3_Mitarbeiter'!AH$21</f>
        <v/>
      </c>
      <c r="F26" s="140"/>
      <c r="G26" t="str">
        <f>'4_Prozesse'!A$24</f>
        <v>Handlungsfeld 6 
Profitabel 
wirtschaften</v>
      </c>
      <c r="H26" s="19" t="str">
        <f>'4_Prozesse'!AH$25</f>
        <v/>
      </c>
      <c r="J26" s="141"/>
      <c r="K26" t="str">
        <f>'5_Digitalisierung'!A$20</f>
        <v>Handlungsfeld 5 
Erfolg 
vereinbaren</v>
      </c>
      <c r="L26" s="19" t="str">
        <f>'5_Digitalisierung'!AH$21</f>
        <v/>
      </c>
      <c r="T26" s="113"/>
    </row>
    <row r="27" spans="2:22" ht="20.25" customHeight="1" x14ac:dyDescent="0.25">
      <c r="B27" s="141"/>
      <c r="C27" t="str">
        <f>'3_Mitarbeiter'!A$24</f>
        <v>Handlungsfeld 6 
Profitabel 
wirtschaften</v>
      </c>
      <c r="D27" s="19" t="str">
        <f>'3_Mitarbeiter'!AH$25</f>
        <v/>
      </c>
      <c r="F27" s="140"/>
      <c r="G27" t="str">
        <f>'4_Prozesse'!A$28</f>
        <v xml:space="preserve">Handlungsfeld 7 
Unternehmens-
marke stärken  </v>
      </c>
      <c r="H27" s="19" t="str">
        <f>'4_Prozesse'!AH$29</f>
        <v/>
      </c>
      <c r="J27" s="141"/>
      <c r="K27" t="str">
        <f>'5_Digitalisierung'!A$24</f>
        <v>Handlungsfeld 6 
Profitabel 
wirtschaften</v>
      </c>
      <c r="L27" s="19" t="str">
        <f>'5_Digitalisierung'!AH$25</f>
        <v/>
      </c>
      <c r="T27" s="113"/>
      <c r="V27" s="109" t="s">
        <v>123</v>
      </c>
    </row>
    <row r="28" spans="2:22" ht="20.25" customHeight="1" x14ac:dyDescent="0.25">
      <c r="B28" s="141"/>
      <c r="C28" t="str">
        <f>'3_Mitarbeiter'!A$28</f>
        <v xml:space="preserve">Handlungsfeld 7 
Unternehmens-
marke stärken  </v>
      </c>
      <c r="D28" s="19" t="str">
        <f>'3_Mitarbeiter'!AH$29</f>
        <v/>
      </c>
      <c r="J28" s="141"/>
      <c r="K28" t="str">
        <f>'5_Digitalisierung'!A$28</f>
        <v xml:space="preserve">Handlungsfeld 7 
Unternehmens-
marke stärken  </v>
      </c>
      <c r="L28" s="19" t="str">
        <f>'5_Digitalisierung'!AH$29</f>
        <v/>
      </c>
      <c r="T28" s="113"/>
    </row>
    <row r="29" spans="2:22" ht="20.25" customHeight="1" x14ac:dyDescent="0.25">
      <c r="I29" s="18"/>
      <c r="T29" s="113"/>
    </row>
    <row r="30" spans="2:22" ht="20.25" customHeight="1" x14ac:dyDescent="0.25">
      <c r="T30" s="113"/>
    </row>
    <row r="31" spans="2:22" ht="20.25" customHeight="1" x14ac:dyDescent="0.25">
      <c r="E31" s="19"/>
      <c r="T31" s="113"/>
    </row>
    <row r="32" spans="2:22" ht="20.25" customHeight="1" x14ac:dyDescent="0.25">
      <c r="T32" s="113"/>
    </row>
    <row r="33" spans="2:20" ht="20.25" customHeight="1" x14ac:dyDescent="0.25">
      <c r="N33" s="39"/>
      <c r="T33" s="113"/>
    </row>
    <row r="34" spans="2:20" ht="30" customHeight="1" x14ac:dyDescent="0.25">
      <c r="B34" s="138" t="s">
        <v>324</v>
      </c>
      <c r="C34" s="138"/>
      <c r="D34" s="138"/>
      <c r="E34" s="138"/>
      <c r="F34" s="138"/>
      <c r="G34" s="138"/>
      <c r="H34" s="138"/>
      <c r="I34" s="138"/>
      <c r="J34" s="138"/>
      <c r="K34" s="138"/>
      <c r="L34" s="138"/>
      <c r="M34" s="138"/>
      <c r="R34" s="26"/>
      <c r="S34" s="113"/>
      <c r="T34" s="113"/>
    </row>
    <row r="35" spans="2:20" ht="30" customHeight="1" x14ac:dyDescent="0.25">
      <c r="B35" s="115"/>
      <c r="C35" s="115"/>
      <c r="D35" s="115"/>
      <c r="E35" s="115"/>
      <c r="F35" s="115"/>
      <c r="G35" s="115"/>
      <c r="H35" s="115"/>
      <c r="I35" s="115"/>
      <c r="J35" s="115"/>
      <c r="K35" s="115"/>
      <c r="L35" s="115"/>
      <c r="M35" s="115"/>
      <c r="R35" s="26"/>
      <c r="S35" s="113"/>
      <c r="T35" s="113"/>
    </row>
    <row r="36" spans="2:20" ht="75.75" customHeight="1" x14ac:dyDescent="0.25">
      <c r="B36" s="145" t="s">
        <v>325</v>
      </c>
      <c r="C36" s="145"/>
      <c r="D36" s="145"/>
      <c r="E36" s="145"/>
      <c r="F36" s="145"/>
      <c r="G36" s="145"/>
      <c r="H36" s="145"/>
      <c r="I36" s="145"/>
      <c r="J36" s="145"/>
      <c r="K36" s="145"/>
      <c r="L36" s="145"/>
      <c r="M36" s="145"/>
      <c r="R36" s="26"/>
      <c r="S36" s="113"/>
      <c r="T36" s="113"/>
    </row>
    <row r="37" spans="2:20" ht="75.75" customHeight="1" x14ac:dyDescent="0.25">
      <c r="B37" s="145"/>
      <c r="C37" s="145"/>
      <c r="D37" s="145"/>
      <c r="E37" s="145"/>
      <c r="F37" s="145"/>
      <c r="G37" s="145"/>
      <c r="H37" s="145"/>
      <c r="I37" s="145"/>
      <c r="J37" s="145"/>
      <c r="K37" s="145"/>
      <c r="L37" s="145"/>
      <c r="M37" s="145"/>
      <c r="R37" s="26"/>
      <c r="S37" s="113"/>
      <c r="T37" s="113"/>
    </row>
    <row r="38" spans="2:20" ht="25.5" customHeight="1" x14ac:dyDescent="0.25">
      <c r="D38" s="80"/>
      <c r="E38" s="80"/>
      <c r="F38" s="80"/>
      <c r="G38" s="80"/>
      <c r="H38" s="80"/>
      <c r="I38" s="80"/>
      <c r="J38" s="80"/>
      <c r="K38" s="80"/>
      <c r="L38" s="80"/>
      <c r="M38" s="80"/>
      <c r="R38" s="26"/>
      <c r="S38" s="113"/>
    </row>
    <row r="39" spans="2:20" ht="25.5" customHeight="1" x14ac:dyDescent="0.25">
      <c r="D39" s="80"/>
      <c r="E39" s="80"/>
      <c r="F39" s="80"/>
      <c r="G39" s="80"/>
      <c r="H39" s="80"/>
      <c r="I39" s="80"/>
      <c r="J39" s="80"/>
      <c r="K39" s="80"/>
      <c r="L39" s="80"/>
      <c r="M39" s="80"/>
      <c r="R39" s="26"/>
      <c r="S39" s="113"/>
    </row>
    <row r="40" spans="2:20" ht="25.5" customHeight="1" x14ac:dyDescent="0.25">
      <c r="D40" s="80"/>
      <c r="E40" s="80"/>
      <c r="F40" s="80"/>
      <c r="G40" s="80"/>
      <c r="H40" s="80"/>
      <c r="I40" s="80"/>
      <c r="J40" s="80"/>
      <c r="K40" s="80"/>
      <c r="L40" s="80"/>
      <c r="M40" s="80"/>
      <c r="N40" s="40"/>
      <c r="O40" s="40"/>
      <c r="P40" s="40"/>
      <c r="Q40" s="41"/>
      <c r="R40" s="26"/>
      <c r="S40" s="113"/>
    </row>
    <row r="41" spans="2:20" ht="25.5" customHeight="1" x14ac:dyDescent="0.25">
      <c r="B41" s="81" t="s">
        <v>317</v>
      </c>
      <c r="R41" s="26"/>
      <c r="S41" s="113"/>
    </row>
    <row r="42" spans="2:20" ht="25.5" customHeight="1" x14ac:dyDescent="0.25">
      <c r="B42" s="82"/>
      <c r="R42" s="26"/>
      <c r="S42" s="113"/>
    </row>
    <row r="43" spans="2:20" ht="25.5" customHeight="1" x14ac:dyDescent="0.25">
      <c r="B43" s="83" t="s">
        <v>183</v>
      </c>
      <c r="S43" s="113"/>
    </row>
    <row r="44" spans="2:20" ht="25.5" customHeight="1" x14ac:dyDescent="0.25">
      <c r="B44" s="83" t="s">
        <v>184</v>
      </c>
      <c r="S44" s="113"/>
    </row>
    <row r="45" spans="2:20" ht="25.5" customHeight="1" x14ac:dyDescent="0.25">
      <c r="B45" s="84" t="s">
        <v>187</v>
      </c>
      <c r="S45" s="113"/>
    </row>
    <row r="46" spans="2:20" ht="25.5" customHeight="1" x14ac:dyDescent="0.25">
      <c r="B46" s="85" t="s">
        <v>272</v>
      </c>
    </row>
    <row r="47" spans="2:20" ht="20.25" customHeight="1" x14ac:dyDescent="0.25">
      <c r="B47" s="86" t="s">
        <v>185</v>
      </c>
    </row>
    <row r="48" spans="2:20" x14ac:dyDescent="0.25">
      <c r="B48" s="87" t="s">
        <v>186</v>
      </c>
    </row>
    <row r="51" spans="7:9" x14ac:dyDescent="0.25">
      <c r="G51" s="25"/>
      <c r="I51" s="19"/>
    </row>
    <row r="52" spans="7:9" x14ac:dyDescent="0.25">
      <c r="G52" s="25"/>
      <c r="I52" s="19"/>
    </row>
    <row r="53" spans="7:9" x14ac:dyDescent="0.25">
      <c r="I53" s="19"/>
    </row>
    <row r="54" spans="7:9" x14ac:dyDescent="0.25">
      <c r="G54" s="25"/>
      <c r="I54" s="19"/>
    </row>
    <row r="55" spans="7:9" x14ac:dyDescent="0.25">
      <c r="G55" s="25"/>
      <c r="I55" s="19"/>
    </row>
    <row r="56" spans="7:9" x14ac:dyDescent="0.25">
      <c r="G56" s="25"/>
      <c r="I56" s="19"/>
    </row>
    <row r="57" spans="7:9" x14ac:dyDescent="0.25">
      <c r="G57" s="25"/>
      <c r="I57" s="19"/>
    </row>
    <row r="58" spans="7:9" x14ac:dyDescent="0.25">
      <c r="G58" s="25"/>
      <c r="I58" s="19"/>
    </row>
    <row r="59" spans="7:9" x14ac:dyDescent="0.25">
      <c r="G59" s="25"/>
      <c r="I59" s="19"/>
    </row>
    <row r="60" spans="7:9" x14ac:dyDescent="0.25">
      <c r="G60" s="25"/>
      <c r="I60" s="19"/>
    </row>
  </sheetData>
  <sheetProtection selectLockedCells="1"/>
  <mergeCells count="11">
    <mergeCell ref="B36:M37"/>
    <mergeCell ref="B1:M1"/>
    <mergeCell ref="B34:M34"/>
    <mergeCell ref="O3:R3"/>
    <mergeCell ref="J8:J14"/>
    <mergeCell ref="B22:B28"/>
    <mergeCell ref="J22:J28"/>
    <mergeCell ref="F21:F27"/>
    <mergeCell ref="B8:B14"/>
    <mergeCell ref="F4:I4"/>
    <mergeCell ref="F2:I3"/>
  </mergeCells>
  <conditionalFormatting sqref="F4:I4">
    <cfRule type="containsText" dxfId="1" priority="2" operator="containsText" text="Herzlichen Glückwunsch">
      <formula>NOT(ISERROR(SEARCH("Herzlichen Glückwunsch",F4)))</formula>
    </cfRule>
  </conditionalFormatting>
  <conditionalFormatting sqref="F2:I3">
    <cfRule type="containsText" dxfId="0" priority="1" operator="containsText" text="Sie sind sehr gut Aufgestellt!">
      <formula>NOT(ISERROR(SEARCH("Sie sind sehr gut Aufgestellt!",F2)))</formula>
    </cfRule>
  </conditionalFormatting>
  <hyperlinks>
    <hyperlink ref="B45" r:id="rId1" xr:uid="{7D191311-393F-4775-9D4C-35941A7A159C}"/>
    <hyperlink ref="B46" r:id="rId2" xr:uid="{3DFABAAD-7F90-443D-B048-F2462E40AB64}"/>
    <hyperlink ref="B48" r:id="rId3" display="https://proneu-group.com/datenschutzerklarung" xr:uid="{4136AB8A-AA36-462C-81E0-75327DA65AA2}"/>
  </hyperlinks>
  <printOptions horizontalCentered="1"/>
  <pageMargins left="0.15748031496062992" right="0.11811023622047245" top="0.13" bottom="0.11811023622047245" header="0.11811023622047245" footer="0.11811023622047245"/>
  <pageSetup paperSize="9" scale="59" orientation="landscape" horizontalDpi="4294967293" verticalDpi="0" r:id="rId4"/>
  <headerFooter>
    <oddFooter>&amp;LDipl.Ing.(FH) Hubertus Hüttenschmidt&amp;RDruckdatum:
&amp;D</oddFooter>
  </headerFooter>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C48AC9C0E4BF5A4F9CA8A73AA0BAAACB" ma:contentTypeVersion="7" ma:contentTypeDescription="Ein neues Dokument erstellen." ma:contentTypeScope="" ma:versionID="80064bbab19fa7037bc940486bd9b618">
  <xsd:schema xmlns:xsd="http://www.w3.org/2001/XMLSchema" xmlns:xs="http://www.w3.org/2001/XMLSchema" xmlns:p="http://schemas.microsoft.com/office/2006/metadata/properties" xmlns:ns2="891d0c69-51b5-4d98-9b74-6df9a8f8b1b9" targetNamespace="http://schemas.microsoft.com/office/2006/metadata/properties" ma:root="true" ma:fieldsID="8fdeaef2c4c355b5bc0fad5d486f6de7" ns2:_="">
    <xsd:import namespace="891d0c69-51b5-4d98-9b74-6df9a8f8b1b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1d0c69-51b5-4d98-9b74-6df9a8f8b1b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9A544F6-B4DF-4354-B3B6-1507A457E47A}">
  <ds:schemaRefs>
    <ds:schemaRef ds:uri="http://purl.org/dc/terms/"/>
    <ds:schemaRef ds:uri="http://purl.org/dc/elements/1.1/"/>
    <ds:schemaRef ds:uri="6f5da458-6570-4dbb-8d87-739e0dab71da"/>
    <ds:schemaRef ds:uri="615dfdc0-6993-4aed-8b16-245ced21f304"/>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547F1AC7-2EEB-4D1B-AE34-25C945F6D220}">
  <ds:schemaRefs>
    <ds:schemaRef ds:uri="http://schemas.microsoft.com/sharepoint/v3/contenttype/forms"/>
  </ds:schemaRefs>
</ds:datastoreItem>
</file>

<file path=customXml/itemProps3.xml><?xml version="1.0" encoding="utf-8"?>
<ds:datastoreItem xmlns:ds="http://schemas.openxmlformats.org/officeDocument/2006/customXml" ds:itemID="{0EB6F320-D0D6-4198-82C8-2C68C0A9F3A7}"/>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8</vt:i4>
      </vt:variant>
    </vt:vector>
  </HeadingPairs>
  <TitlesOfParts>
    <vt:vector size="16" baseType="lpstr">
      <vt:lpstr>Analyse-Beschreibung</vt:lpstr>
      <vt:lpstr>Zusammenfassung_der_Bereich</vt:lpstr>
      <vt:lpstr>1_Teamchef</vt:lpstr>
      <vt:lpstr>2_Kunden</vt:lpstr>
      <vt:lpstr>3_Mitarbeiter</vt:lpstr>
      <vt:lpstr>4_Prozesse</vt:lpstr>
      <vt:lpstr>5_Digitalisierung</vt:lpstr>
      <vt:lpstr>Auswertung_je_Bereich</vt:lpstr>
      <vt:lpstr>'1_Teamchef'!Druckbereich</vt:lpstr>
      <vt:lpstr>'2_Kunden'!Druckbereich</vt:lpstr>
      <vt:lpstr>'3_Mitarbeiter'!Druckbereich</vt:lpstr>
      <vt:lpstr>'4_Prozesse'!Druckbereich</vt:lpstr>
      <vt:lpstr>'5_Digitalisierung'!Druckbereich</vt:lpstr>
      <vt:lpstr>'Analyse-Beschreibung'!Druckbereich</vt:lpstr>
      <vt:lpstr>Auswertung_je_Bereich!Druckbereich</vt:lpstr>
      <vt:lpstr>Zusammenfassung_der_Bereich!Druckbereich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Hubertus Hüttenschmidt</dc:creator>
  <cp:lastModifiedBy>Hubertus Hüttenschmidt</cp:lastModifiedBy>
  <cp:lastPrinted>2021-08-18T16:38:30Z</cp:lastPrinted>
  <dcterms:created xsi:type="dcterms:W3CDTF">2020-12-23T13:38:53Z</dcterms:created>
  <dcterms:modified xsi:type="dcterms:W3CDTF">2021-08-19T12:13:54Z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0x010100C48AC9C0E4BF5A4F9CA8A73AA0BAAACB</vt:lpwstr>
  </property>
</Properties>
</file>